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11400" firstSheet="3" activeTab="8"/>
  </bookViews>
  <sheets>
    <sheet name="0515修正" sheetId="6" state="hidden" r:id="rId1"/>
    <sheet name="0722修正" sheetId="7" state="hidden" r:id="rId2"/>
    <sheet name="案１" sheetId="9" state="hidden" r:id="rId3"/>
    <sheet name="使い方" sheetId="8" r:id="rId4"/>
    <sheet name="各回ごと" sheetId="11" r:id="rId5"/>
    <sheet name="案２" sheetId="10" state="hidden" r:id="rId6"/>
    <sheet name="１学期" sheetId="12" r:id="rId7"/>
    <sheet name="２学期" sheetId="25" r:id="rId8"/>
    <sheet name="３学期" sheetId="26" r:id="rId9"/>
    <sheet name="国語" sheetId="3" state="hidden" r:id="rId10"/>
    <sheet name="ポートフォリオ" sheetId="5" state="hidden" r:id="rId11"/>
    <sheet name="社会190416" sheetId="4" state="hidden" r:id="rId12"/>
  </sheets>
  <definedNames>
    <definedName name="_xlnm.Print_Area" localSheetId="0">'0515修正'!$A$1:$K$41</definedName>
    <definedName name="_xlnm.Print_Area" localSheetId="1">'0722修正'!$A$1:$K$41</definedName>
    <definedName name="_xlnm.Print_Area" localSheetId="6">'１学期'!$A$1:$L$48</definedName>
    <definedName name="_xlnm.Print_Area" localSheetId="7">'２学期'!$A$1:$L$48</definedName>
    <definedName name="_xlnm.Print_Area" localSheetId="8">'３学期'!$A$1:$L$48</definedName>
    <definedName name="_xlnm.Print_Area" localSheetId="10">ポートフォリオ!$A$1:$K$35</definedName>
    <definedName name="_xlnm.Print_Area" localSheetId="2">案１!$A$1:$L$43</definedName>
    <definedName name="_xlnm.Print_Area" localSheetId="5">案２!$A$1:$L$33</definedName>
    <definedName name="_xlnm.Print_Area" localSheetId="4">各回ごと!$A$1:$L$114</definedName>
    <definedName name="_xlnm.Print_Area" localSheetId="3">使い方!$A$1:$M$79</definedName>
    <definedName name="_xlnm.Print_Titles" localSheetId="0">'0515修正'!$1:$4</definedName>
    <definedName name="_xlnm.Print_Titles" localSheetId="1">'0722修正'!$1:$4</definedName>
    <definedName name="_xlnm.Print_Titles" localSheetId="6">'１学期'!$1:$3</definedName>
    <definedName name="_xlnm.Print_Titles" localSheetId="7">'２学期'!$1:$3</definedName>
    <definedName name="_xlnm.Print_Titles" localSheetId="8">'３学期'!$1:$3</definedName>
    <definedName name="_xlnm.Print_Titles" localSheetId="2">案１!$1:$5</definedName>
    <definedName name="_xlnm.Print_Titles" localSheetId="5">案２!$1:$3</definedName>
    <definedName name="_xlnm.Print_Titles" localSheetId="4">各回ごと!$1:$2</definedName>
    <definedName name="_xlnm.Print_Titles" localSheetId="9">国語!$1:$5</definedName>
    <definedName name="_xlnm.Print_Titles" localSheetId="11">社会190416!$1:$5</definedName>
    <definedName name="Z_3AED594C_A259_47FF_A40C_FD90CB68775E_.wvu.PrintTitles" localSheetId="0" hidden="1">'0515修正'!$1:$4</definedName>
    <definedName name="Z_3AED594C_A259_47FF_A40C_FD90CB68775E_.wvu.PrintTitles" localSheetId="1" hidden="1">'0722修正'!$1:$4</definedName>
    <definedName name="Z_3AED594C_A259_47FF_A40C_FD90CB68775E_.wvu.PrintTitles" localSheetId="6" hidden="1">'１学期'!$1:$3</definedName>
    <definedName name="Z_3AED594C_A259_47FF_A40C_FD90CB68775E_.wvu.PrintTitles" localSheetId="7" hidden="1">'２学期'!$1:$3</definedName>
    <definedName name="Z_3AED594C_A259_47FF_A40C_FD90CB68775E_.wvu.PrintTitles" localSheetId="8" hidden="1">'３学期'!$1:$3</definedName>
    <definedName name="Z_3AED594C_A259_47FF_A40C_FD90CB68775E_.wvu.PrintTitles" localSheetId="2" hidden="1">案１!$1:$5</definedName>
    <definedName name="Z_3AED594C_A259_47FF_A40C_FD90CB68775E_.wvu.PrintTitles" localSheetId="5" hidden="1">案２!$1:$3</definedName>
    <definedName name="Z_3AED594C_A259_47FF_A40C_FD90CB68775E_.wvu.PrintTitles" localSheetId="4" hidden="1">各回ごと!$1:$5</definedName>
    <definedName name="Z_3AED594C_A259_47FF_A40C_FD90CB68775E_.wvu.PrintTitles" localSheetId="3" hidden="1">使い方!$1:$4</definedName>
    <definedName name="Z_3AED594C_A259_47FF_A40C_FD90CB68775E_.wvu.PrintTitles" localSheetId="11" hidden="1">社会190416!$1:$5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 i="11" l="1"/>
  <c r="G7" i="11"/>
  <c r="J47" i="26" l="1"/>
  <c r="G47" i="26"/>
  <c r="K46" i="26"/>
  <c r="J46" i="26"/>
  <c r="G46" i="26"/>
  <c r="J42" i="26"/>
  <c r="G42" i="26"/>
  <c r="K41" i="26"/>
  <c r="J41" i="26"/>
  <c r="G41" i="26"/>
  <c r="J37" i="26"/>
  <c r="G37" i="26"/>
  <c r="K36" i="26"/>
  <c r="J36" i="26"/>
  <c r="G36" i="26"/>
  <c r="J32" i="26"/>
  <c r="G32" i="26"/>
  <c r="K31" i="26"/>
  <c r="J31" i="26"/>
  <c r="G31" i="26"/>
  <c r="J27" i="26"/>
  <c r="G27" i="26"/>
  <c r="K26" i="26"/>
  <c r="J26" i="26"/>
  <c r="G26" i="26"/>
  <c r="J22" i="26"/>
  <c r="G22" i="26"/>
  <c r="K21" i="26"/>
  <c r="J21" i="26"/>
  <c r="G21" i="26"/>
  <c r="J17" i="26"/>
  <c r="G17" i="26"/>
  <c r="K16" i="26"/>
  <c r="J16" i="26"/>
  <c r="G16" i="26"/>
  <c r="J47" i="25"/>
  <c r="G47" i="25"/>
  <c r="K46" i="25"/>
  <c r="J46" i="25"/>
  <c r="G46" i="25"/>
  <c r="J42" i="25"/>
  <c r="G42" i="25"/>
  <c r="K41" i="25"/>
  <c r="J41" i="25"/>
  <c r="G41" i="25"/>
  <c r="J37" i="25"/>
  <c r="G37" i="25"/>
  <c r="K36" i="25"/>
  <c r="J36" i="25"/>
  <c r="G36" i="25"/>
  <c r="J32" i="25"/>
  <c r="G32" i="25"/>
  <c r="K31" i="25"/>
  <c r="J31" i="25"/>
  <c r="G31" i="25"/>
  <c r="J27" i="25"/>
  <c r="G27" i="25"/>
  <c r="K26" i="25"/>
  <c r="J26" i="25"/>
  <c r="G26" i="25"/>
  <c r="J22" i="25"/>
  <c r="G22" i="25"/>
  <c r="K21" i="25"/>
  <c r="J21" i="25"/>
  <c r="G21" i="25"/>
  <c r="J17" i="25"/>
  <c r="G17" i="25"/>
  <c r="K16" i="25"/>
  <c r="J16" i="25"/>
  <c r="G16" i="25"/>
  <c r="J47" i="12"/>
  <c r="G47" i="12"/>
  <c r="K46" i="12"/>
  <c r="J46" i="12"/>
  <c r="G46" i="12"/>
  <c r="J42" i="12"/>
  <c r="G42" i="12"/>
  <c r="K41" i="12"/>
  <c r="J41" i="12"/>
  <c r="G41" i="12"/>
  <c r="J37" i="12"/>
  <c r="G37" i="12"/>
  <c r="K36" i="12"/>
  <c r="J36" i="12"/>
  <c r="G36" i="12"/>
  <c r="J32" i="12"/>
  <c r="G32" i="12"/>
  <c r="K31" i="12"/>
  <c r="J31" i="12"/>
  <c r="G31" i="12"/>
  <c r="J27" i="12"/>
  <c r="G27" i="12"/>
  <c r="K26" i="12"/>
  <c r="J26" i="12"/>
  <c r="G26" i="12"/>
  <c r="J22" i="12"/>
  <c r="G22" i="12"/>
  <c r="K21" i="12"/>
  <c r="J21" i="12"/>
  <c r="G21" i="12"/>
  <c r="K16" i="12"/>
  <c r="J17" i="12"/>
  <c r="J16" i="12"/>
  <c r="G17" i="12"/>
  <c r="G16" i="12"/>
  <c r="K104" i="11"/>
  <c r="A16" i="12"/>
  <c r="K90" i="11"/>
  <c r="K76" i="11"/>
  <c r="K62" i="11"/>
  <c r="K48" i="11"/>
  <c r="K34" i="11"/>
  <c r="K20" i="11"/>
  <c r="J105" i="11"/>
  <c r="J104" i="11"/>
  <c r="J91" i="11"/>
  <c r="J90" i="11"/>
  <c r="J77" i="11"/>
  <c r="J76" i="11"/>
  <c r="J63" i="11"/>
  <c r="J62" i="11"/>
  <c r="J49" i="11"/>
  <c r="J48" i="11"/>
  <c r="J35" i="11"/>
  <c r="J34" i="11"/>
  <c r="J21" i="11"/>
  <c r="J20" i="11"/>
  <c r="G105" i="11"/>
  <c r="G104" i="11"/>
  <c r="G91" i="11"/>
  <c r="G90" i="11"/>
  <c r="G77" i="11"/>
  <c r="G76" i="11"/>
  <c r="G63" i="11"/>
  <c r="G62" i="11"/>
  <c r="G49" i="11"/>
  <c r="G48" i="11"/>
  <c r="G35" i="11"/>
  <c r="G34" i="11"/>
  <c r="G21" i="11"/>
  <c r="G20" i="11"/>
  <c r="K6" i="11"/>
  <c r="J6" i="11"/>
  <c r="G6" i="11"/>
  <c r="L1" i="25" l="1"/>
  <c r="L1" i="26"/>
  <c r="L1" i="12"/>
  <c r="A48" i="26" l="1"/>
  <c r="A46" i="26"/>
  <c r="B44" i="26"/>
  <c r="A43" i="26"/>
  <c r="A41" i="26"/>
  <c r="B39" i="26"/>
  <c r="A48" i="25"/>
  <c r="A46" i="25"/>
  <c r="B44" i="25"/>
  <c r="A43" i="25"/>
  <c r="A41" i="25"/>
  <c r="B39" i="25"/>
  <c r="A48" i="12"/>
  <c r="A46" i="12"/>
  <c r="B44" i="12"/>
  <c r="A43" i="12"/>
  <c r="A41" i="12"/>
  <c r="B39" i="12"/>
  <c r="B110" i="11" l="1"/>
  <c r="B105" i="11"/>
  <c r="B104" i="11"/>
  <c r="B96" i="11"/>
  <c r="B91" i="11"/>
  <c r="B90" i="11"/>
  <c r="B82" i="11"/>
  <c r="B77" i="11"/>
  <c r="B76" i="11"/>
  <c r="B68" i="11"/>
  <c r="B63" i="11"/>
  <c r="B62" i="11"/>
  <c r="A38" i="26"/>
  <c r="A36" i="26"/>
  <c r="B34" i="26"/>
  <c r="A33" i="26"/>
  <c r="A31" i="26"/>
  <c r="B29" i="26"/>
  <c r="A28" i="26"/>
  <c r="A26" i="26"/>
  <c r="B24" i="26"/>
  <c r="A23" i="26"/>
  <c r="A21" i="26"/>
  <c r="B19" i="26"/>
  <c r="A18" i="26"/>
  <c r="A16" i="26"/>
  <c r="B14" i="26"/>
  <c r="A38" i="25"/>
  <c r="A36" i="25"/>
  <c r="B34" i="25"/>
  <c r="A33" i="25"/>
  <c r="A31" i="25"/>
  <c r="B29" i="25"/>
  <c r="A28" i="25"/>
  <c r="A26" i="25"/>
  <c r="B24" i="25"/>
  <c r="A23" i="25"/>
  <c r="A21" i="25"/>
  <c r="B19" i="25"/>
  <c r="A18" i="25"/>
  <c r="A16" i="25"/>
  <c r="B14" i="25"/>
  <c r="B7" i="11"/>
  <c r="B49" i="11"/>
  <c r="B35" i="11"/>
  <c r="A38" i="12"/>
  <c r="A36" i="12"/>
  <c r="B34" i="12"/>
  <c r="A33" i="12"/>
  <c r="A31" i="12"/>
  <c r="B29" i="12"/>
  <c r="A28" i="12"/>
  <c r="A26" i="12"/>
  <c r="B24" i="12"/>
  <c r="A23" i="12"/>
  <c r="A21" i="12"/>
  <c r="B19" i="12"/>
  <c r="A18" i="12"/>
  <c r="B14" i="12"/>
  <c r="B6" i="11"/>
  <c r="B54" i="11"/>
  <c r="B40" i="11"/>
  <c r="B26" i="11"/>
  <c r="B12" i="11"/>
  <c r="B48" i="11"/>
  <c r="B34" i="11"/>
  <c r="B21" i="11"/>
  <c r="B20" i="11"/>
  <c r="L7" i="9"/>
  <c r="L6" i="9"/>
  <c r="K6" i="7"/>
  <c r="K5" i="7"/>
  <c r="K5" i="6"/>
  <c r="K6" i="6"/>
  <c r="K23" i="3"/>
  <c r="K22" i="3"/>
  <c r="K7" i="3"/>
  <c r="K6" i="3"/>
  <c r="K73" i="5"/>
  <c r="K72" i="5"/>
  <c r="K67" i="5"/>
  <c r="K66" i="5"/>
  <c r="K68" i="5" s="1"/>
  <c r="K61" i="5"/>
  <c r="K60" i="5"/>
  <c r="K55" i="5"/>
  <c r="K54" i="5"/>
  <c r="K56" i="5" s="1"/>
  <c r="K49" i="5"/>
  <c r="K48" i="5"/>
  <c r="K43" i="5"/>
  <c r="K42" i="5"/>
  <c r="K44" i="5" s="1"/>
  <c r="K37" i="5"/>
  <c r="K36" i="5"/>
  <c r="K38" i="5" s="1"/>
  <c r="K31" i="5"/>
  <c r="K30" i="5"/>
  <c r="K25" i="5"/>
  <c r="K24" i="5"/>
  <c r="K19" i="5"/>
  <c r="K18" i="5"/>
  <c r="K7" i="5"/>
  <c r="K6" i="5"/>
  <c r="K32" i="5"/>
  <c r="K62" i="5"/>
  <c r="K26" i="5"/>
  <c r="K50" i="5"/>
  <c r="K74" i="5"/>
  <c r="K90" i="4"/>
  <c r="K91" i="4" s="1"/>
  <c r="K89" i="4"/>
  <c r="K84" i="4"/>
  <c r="K83" i="4"/>
  <c r="K85" i="4" s="1"/>
  <c r="K78" i="4"/>
  <c r="K77" i="4"/>
  <c r="K72" i="4"/>
  <c r="K71" i="4"/>
  <c r="K73" i="4" s="1"/>
  <c r="K66" i="4"/>
  <c r="K65" i="4"/>
  <c r="K60" i="4"/>
  <c r="K59" i="4"/>
  <c r="K61" i="4" s="1"/>
  <c r="K54" i="4"/>
  <c r="K53" i="4"/>
  <c r="K48" i="4"/>
  <c r="K47" i="4"/>
  <c r="K49" i="4" s="1"/>
  <c r="K38" i="4"/>
  <c r="K37" i="4"/>
  <c r="K28" i="4"/>
  <c r="K27" i="4"/>
  <c r="K18" i="4"/>
  <c r="K17" i="4"/>
  <c r="K7" i="4"/>
  <c r="K6" i="4"/>
  <c r="K55" i="4"/>
  <c r="K67" i="4"/>
  <c r="K79" i="4"/>
  <c r="K15" i="3"/>
  <c r="K14" i="3"/>
</calcChain>
</file>

<file path=xl/sharedStrings.xml><?xml version="1.0" encoding="utf-8"?>
<sst xmlns="http://schemas.openxmlformats.org/spreadsheetml/2006/main" count="1722" uniqueCount="306">
  <si>
    <t>学習日</t>
  </si>
  <si>
    <t>知識・技能</t>
  </si>
  <si>
    <t>思考・判断・表現</t>
  </si>
  <si>
    <t>合計</t>
  </si>
  <si>
    <t>点</t>
  </si>
  <si>
    <t>単元</t>
    <rPh sb="0" eb="2">
      <t>タンゲン</t>
    </rPh>
    <phoneticPr fontId="3"/>
  </si>
  <si>
    <t>月　　日</t>
    <phoneticPr fontId="3"/>
  </si>
  <si>
    <t>得　点</t>
    <phoneticPr fontId="3"/>
  </si>
  <si>
    <t>学習の見通し</t>
    <rPh sb="0" eb="2">
      <t>ガクシュウ</t>
    </rPh>
    <rPh sb="3" eb="5">
      <t>ミトオ</t>
    </rPh>
    <phoneticPr fontId="3"/>
  </si>
  <si>
    <t>学習のふり返り</t>
    <rPh sb="0" eb="2">
      <t>ガクシュウ</t>
    </rPh>
    <rPh sb="5" eb="6">
      <t>カエ</t>
    </rPh>
    <phoneticPr fontId="3"/>
  </si>
  <si>
    <t>評価プリント,確認プリントver.</t>
    <rPh sb="0" eb="2">
      <t>ヒョウカ</t>
    </rPh>
    <rPh sb="7" eb="9">
      <t>カクニン</t>
    </rPh>
    <phoneticPr fontId="3"/>
  </si>
  <si>
    <t>評価プリント</t>
    <rPh sb="0" eb="2">
      <t>ヒョウカ</t>
    </rPh>
    <phoneticPr fontId="3"/>
  </si>
  <si>
    <t>確認プリント</t>
    <rPh sb="0" eb="2">
      <t>カクニン</t>
    </rPh>
    <phoneticPr fontId="3"/>
  </si>
  <si>
    <t>小説の読み取り①</t>
    <rPh sb="0" eb="2">
      <t>ショウセツ</t>
    </rPh>
    <rPh sb="3" eb="4">
      <t>ヨ</t>
    </rPh>
    <rPh sb="5" eb="6">
      <t>ト</t>
    </rPh>
    <phoneticPr fontId="3"/>
  </si>
  <si>
    <r>
      <rPr>
        <u/>
        <sz val="9.5"/>
        <color theme="1"/>
        <rFont val="HGPｺﾞｼｯｸM"/>
        <family val="3"/>
        <charset val="128"/>
      </rPr>
      <t>学習の見通し</t>
    </r>
    <r>
      <rPr>
        <sz val="9.5"/>
        <color theme="1"/>
        <rFont val="HGPｺﾞｼｯｸM"/>
        <family val="3"/>
        <charset val="128"/>
      </rPr>
      <t xml:space="preserve">
□漢字を正しく読み書きできる
□語句の知識を正しく理解できる
□場面の展開に注意して読むことができる。
□場面の展開に注意して読むという学習に、粘り強く取り組んでいる。</t>
    </r>
    <rPh sb="9" eb="11">
      <t>カンジ</t>
    </rPh>
    <rPh sb="12" eb="13">
      <t>タダ</t>
    </rPh>
    <rPh sb="15" eb="16">
      <t>ヨ</t>
    </rPh>
    <rPh sb="17" eb="18">
      <t>カ</t>
    </rPh>
    <rPh sb="24" eb="26">
      <t>ゴク</t>
    </rPh>
    <rPh sb="27" eb="29">
      <t>チシキ</t>
    </rPh>
    <rPh sb="30" eb="31">
      <t>タダ</t>
    </rPh>
    <rPh sb="33" eb="35">
      <t>リカイ</t>
    </rPh>
    <rPh sb="40" eb="42">
      <t>バメン</t>
    </rPh>
    <rPh sb="43" eb="45">
      <t>テンカイ</t>
    </rPh>
    <rPh sb="46" eb="48">
      <t>チュウイ</t>
    </rPh>
    <rPh sb="50" eb="51">
      <t>ヨ</t>
    </rPh>
    <rPh sb="61" eb="63">
      <t>バメン</t>
    </rPh>
    <rPh sb="64" eb="66">
      <t>テンカイ</t>
    </rPh>
    <rPh sb="67" eb="69">
      <t>チュウイ</t>
    </rPh>
    <rPh sb="71" eb="72">
      <t>ヨ</t>
    </rPh>
    <rPh sb="76" eb="78">
      <t>ガクシュウ</t>
    </rPh>
    <rPh sb="80" eb="81">
      <t>ネバ</t>
    </rPh>
    <rPh sb="82" eb="83">
      <t>ヅヨ</t>
    </rPh>
    <rPh sb="84" eb="85">
      <t>ト</t>
    </rPh>
    <rPh sb="86" eb="87">
      <t>ク</t>
    </rPh>
    <phoneticPr fontId="3"/>
  </si>
  <si>
    <t>12点以上</t>
    <phoneticPr fontId="3"/>
  </si>
  <si>
    <t>11点以下</t>
    <phoneticPr fontId="3"/>
  </si>
  <si>
    <t>64点以上</t>
    <phoneticPr fontId="3"/>
  </si>
  <si>
    <t>48点以上</t>
    <phoneticPr fontId="3"/>
  </si>
  <si>
    <t>47点以下</t>
    <phoneticPr fontId="3"/>
  </si>
  <si>
    <t>□間違えた問題をもう一度解こう！</t>
    <phoneticPr fontId="3"/>
  </si>
  <si>
    <t>□解説・解答を読みながら、もう一度解こう！</t>
    <rPh sb="7" eb="8">
      <t>ヨ</t>
    </rPh>
    <rPh sb="15" eb="17">
      <t>イチド</t>
    </rPh>
    <rPh sb="17" eb="18">
      <t>ト</t>
    </rPh>
    <phoneticPr fontId="3"/>
  </si>
  <si>
    <t>16点以上</t>
    <phoneticPr fontId="3"/>
  </si>
  <si>
    <t>□場面の展開に注意しながら，別の文章を読んでみよう！</t>
    <rPh sb="1" eb="3">
      <t>バメン</t>
    </rPh>
    <rPh sb="4" eb="6">
      <t>テンカイ</t>
    </rPh>
    <rPh sb="7" eb="9">
      <t>チュウイ</t>
    </rPh>
    <rPh sb="14" eb="15">
      <t>ベツ</t>
    </rPh>
    <rPh sb="16" eb="18">
      <t>ブンショウ</t>
    </rPh>
    <rPh sb="19" eb="20">
      <t>ヨ</t>
    </rPh>
    <phoneticPr fontId="3"/>
  </si>
  <si>
    <t>Ｗプリント社会　学習の計画と記録 *ポートフォリオ*</t>
    <rPh sb="5" eb="7">
      <t>シャカイ</t>
    </rPh>
    <rPh sb="8" eb="10">
      <t>ガクシュウ</t>
    </rPh>
    <rPh sb="11" eb="13">
      <t>ケイカク</t>
    </rPh>
    <rPh sb="14" eb="16">
      <t>キロク</t>
    </rPh>
    <phoneticPr fontId="3"/>
  </si>
  <si>
    <t>例</t>
    <rPh sb="0" eb="1">
      <t>レイ</t>
    </rPh>
    <phoneticPr fontId="3"/>
  </si>
  <si>
    <t>世界の姿</t>
  </si>
  <si>
    <t>月　　日</t>
    <phoneticPr fontId="3"/>
  </si>
  <si>
    <r>
      <rPr>
        <u/>
        <sz val="9.5"/>
        <color theme="1"/>
        <rFont val="HGPｺﾞｼｯｸM"/>
        <family val="3"/>
        <charset val="128"/>
      </rPr>
      <t>学習の目標</t>
    </r>
    <r>
      <rPr>
        <sz val="9.5"/>
        <color theme="1"/>
        <rFont val="HGPｺﾞｼｯｸM"/>
        <family val="3"/>
        <charset val="128"/>
      </rPr>
      <t xml:space="preserve">
□世界の気候帯について理解できる。
□世界のおもな宗教について理解できる。
□高知に住む人々の生活のようすを資料から読み取ることができる。
□宗教と人々の生活との関係を資料から考えることができる。</t>
    </r>
    <rPh sb="3" eb="5">
      <t>モクヒョウ</t>
    </rPh>
    <phoneticPr fontId="3"/>
  </si>
  <si>
    <t>１．単元の学習に意欲的に取り組めましたか。</t>
    <rPh sb="2" eb="4">
      <t>タンゲン</t>
    </rPh>
    <rPh sb="5" eb="7">
      <t>ガクシュウ</t>
    </rPh>
    <phoneticPr fontId="3"/>
  </si>
  <si>
    <t>Ａ</t>
    <phoneticPr fontId="3"/>
  </si>
  <si>
    <t>　Ａ　毎日意欲的に取り組んだ　　Ｂ　だいたい取り組んだ</t>
    <phoneticPr fontId="3"/>
  </si>
  <si>
    <t>　Ｃ　あまり取り組めなかった　　Ｄ　ほとんど取り組めなかった</t>
    <phoneticPr fontId="3"/>
  </si>
  <si>
    <t>２．下の学習の振り返りができましたか。</t>
    <phoneticPr fontId="3"/>
  </si>
  <si>
    <t>Ｂ</t>
    <phoneticPr fontId="3"/>
  </si>
  <si>
    <t>　Ａ　できた　　Ｂ　少しできた　　Ｃ　あまりできなかった　　Ｄ　できなかった</t>
    <phoneticPr fontId="3"/>
  </si>
  <si>
    <r>
      <t xml:space="preserve">目標(得点や学習時間など)
</t>
    </r>
    <r>
      <rPr>
        <sz val="14"/>
        <color theme="1"/>
        <rFont val="HGPｺﾞｼｯｸM"/>
        <family val="3"/>
        <charset val="128"/>
      </rPr>
      <t xml:space="preserve">・１日30分ふり返る。
・テストで80点とる。
・
</t>
    </r>
    <rPh sb="0" eb="2">
      <t>モクヒョウ</t>
    </rPh>
    <rPh sb="3" eb="5">
      <t>トクテン</t>
    </rPh>
    <rPh sb="6" eb="8">
      <t>ガクシュウ</t>
    </rPh>
    <rPh sb="8" eb="10">
      <t>ジカン</t>
    </rPh>
    <rPh sb="16" eb="17">
      <t>ニチ</t>
    </rPh>
    <rPh sb="19" eb="20">
      <t>フン</t>
    </rPh>
    <rPh sb="22" eb="23">
      <t>カエ</t>
    </rPh>
    <rPh sb="33" eb="34">
      <t>テン</t>
    </rPh>
    <phoneticPr fontId="3"/>
  </si>
  <si>
    <t>32点以上</t>
  </si>
  <si>
    <t>24点以上</t>
  </si>
  <si>
    <t>23点以下</t>
  </si>
  <si>
    <t>18点以上</t>
  </si>
  <si>
    <t>17点以下</t>
  </si>
  <si>
    <t>□解説・解答の頭のストレッチに取り組んだ</t>
    <rPh sb="1" eb="3">
      <t>カイセツ</t>
    </rPh>
    <rPh sb="4" eb="6">
      <t>カイトウ</t>
    </rPh>
    <phoneticPr fontId="3"/>
  </si>
  <si>
    <t>□間違えた問題を読み，答えを空いたスペースに２回書いた</t>
    <phoneticPr fontId="3"/>
  </si>
  <si>
    <t>□教科書を見ながら，もう一度大問１をノートに解いた</t>
    <phoneticPr fontId="3"/>
  </si>
  <si>
    <t>資料を使って他にどのような問題ができるか空いたスペースに書いた</t>
    <phoneticPr fontId="3"/>
  </si>
  <si>
    <t>□解答を隠して，もう一度空いたスペースに解答を書いた</t>
    <phoneticPr fontId="3"/>
  </si>
  <si>
    <t>□内容が教科書の何ページに書いてあるのか調べて問題用紙に書いた</t>
    <phoneticPr fontId="3"/>
  </si>
  <si>
    <r>
      <t>ふり返り　</t>
    </r>
    <r>
      <rPr>
        <sz val="14"/>
        <color theme="1"/>
        <rFont val="游ゴシック"/>
        <family val="3"/>
        <charset val="128"/>
        <scheme val="minor"/>
      </rPr>
      <t>・テスト前を中心に，しっかり学習のふり返りができた。
・テストでは問題文をしっかり読むことが課題。</t>
    </r>
    <rPh sb="9" eb="10">
      <t>マエ</t>
    </rPh>
    <rPh sb="11" eb="13">
      <t>チュウシン</t>
    </rPh>
    <rPh sb="19" eb="21">
      <t>ガクシュウ</t>
    </rPh>
    <rPh sb="24" eb="25">
      <t>カエ</t>
    </rPh>
    <rPh sb="38" eb="40">
      <t>モンダイ</t>
    </rPh>
    <rPh sb="40" eb="41">
      <t>ブン</t>
    </rPh>
    <rPh sb="46" eb="47">
      <t>ヨ</t>
    </rPh>
    <rPh sb="51" eb="53">
      <t>カダイ</t>
    </rPh>
    <phoneticPr fontId="3"/>
  </si>
  <si>
    <t>世界各地の人々の生活と環境</t>
  </si>
  <si>
    <t>月　　日</t>
    <phoneticPr fontId="3"/>
  </si>
  <si>
    <t>学習の目標
□世界の気候帯について理解できる。
□世界のおもな宗教について理解できる。
□高知に住む人々の生活のようすを資料から読み取ることができる。
□宗教と人々の生活との関係を資料から考えることができる。</t>
    <rPh sb="3" eb="5">
      <t>モクヒョウ</t>
    </rPh>
    <phoneticPr fontId="3"/>
  </si>
  <si>
    <t>月　　日</t>
    <phoneticPr fontId="3"/>
  </si>
  <si>
    <t>１．プリント実施前に意欲的に学習に取り組めましたか。</t>
    <phoneticPr fontId="3"/>
  </si>
  <si>
    <t>　Ａ　毎日意欲的に取り組んだ　　Ｂ　だいたい取り組んだ</t>
    <phoneticPr fontId="3"/>
  </si>
  <si>
    <t>　Ｃ　あまり取り組めなかった　　Ｄ　ほとんど取り組めなかった</t>
    <phoneticPr fontId="3"/>
  </si>
  <si>
    <t>２．下の学習の振り返りができましたか。</t>
    <phoneticPr fontId="3"/>
  </si>
  <si>
    <t>　Ａ　できた　　Ｂ　少しできた　　Ｃ　あまりできなかった　　Ｄ　できなかった</t>
    <phoneticPr fontId="3"/>
  </si>
  <si>
    <t>目標(得点や学習時間など)</t>
    <rPh sb="0" eb="2">
      <t>モクヒョウ</t>
    </rPh>
    <rPh sb="3" eb="5">
      <t>トクテン</t>
    </rPh>
    <rPh sb="6" eb="8">
      <t>ガクシュウ</t>
    </rPh>
    <rPh sb="8" eb="10">
      <t>ジカン</t>
    </rPh>
    <phoneticPr fontId="3"/>
  </si>
  <si>
    <t>□間違えた問題を読み，答えを空いたスペースに２回書いた</t>
    <phoneticPr fontId="3"/>
  </si>
  <si>
    <t>□教科書を見ながら，もう一度大問１をノートに解いた</t>
    <phoneticPr fontId="3"/>
  </si>
  <si>
    <t>□内容が教科書の何ページに書いてあるのか調べて問題用紙に書いた</t>
    <phoneticPr fontId="3"/>
  </si>
  <si>
    <t>ふり返り</t>
    <phoneticPr fontId="3"/>
  </si>
  <si>
    <t>アジア州</t>
  </si>
  <si>
    <t>学習の目標
□アジア州の地形や宗教，人口や産業などに関する用語を書くことができる。
□アジア州の地図やグラフを読み取ることができる。
□アジア州の人口と産業について，資料を参考に考えることができる。
□アジア州の食文化についてその背景を書けている。</t>
    <rPh sb="3" eb="5">
      <t>モクヒョウ</t>
    </rPh>
    <phoneticPr fontId="3"/>
  </si>
  <si>
    <t>　Ｃ　あまり取り組めなかった　　Ｄ　ほとんど取り組めなかった</t>
    <phoneticPr fontId="3"/>
  </si>
  <si>
    <t>２．下の学習の振り返りができましたか。</t>
    <phoneticPr fontId="3"/>
  </si>
  <si>
    <t>　Ａ　できた　　Ｂ　少しできた　　Ｃ　あまりできなかった　　Ｄ　できなかった</t>
    <phoneticPr fontId="3"/>
  </si>
  <si>
    <t>□教科書を見ながら，もう一度大問１をノートに解いた</t>
    <phoneticPr fontId="3"/>
  </si>
  <si>
    <t>資料を使って他にどのような問題ができるか空いたスペースに書いた</t>
    <phoneticPr fontId="3"/>
  </si>
  <si>
    <t>□解答を隠して，もう一度空いたスペースに解答を書いた</t>
    <phoneticPr fontId="3"/>
  </si>
  <si>
    <t>□内容が教科書の何ページに書いてあるのか調べて問題用紙に書いた</t>
    <phoneticPr fontId="3"/>
  </si>
  <si>
    <t>ふり返り</t>
    <phoneticPr fontId="3"/>
  </si>
  <si>
    <t>ヨーロッパ州・アフリカ州</t>
  </si>
  <si>
    <t>　Ａ　毎日意欲的に取り組んだ　　Ｂ　だいたい取り組んだ</t>
    <phoneticPr fontId="3"/>
  </si>
  <si>
    <t>目標(得点や学習時間など)</t>
    <phoneticPr fontId="3"/>
  </si>
  <si>
    <t>□教科書を見ながら，もう一度大問１をノートに解いた</t>
    <phoneticPr fontId="3"/>
  </si>
  <si>
    <t>資料を使って他にどのような問題ができるか空いたスペースに書いた</t>
    <phoneticPr fontId="3"/>
  </si>
  <si>
    <t>□解答を隠して，もう一度空いたスペースに解答を書いた</t>
    <phoneticPr fontId="3"/>
  </si>
  <si>
    <t>ふり返り</t>
    <phoneticPr fontId="3"/>
  </si>
  <si>
    <t>北アメリカ州</t>
  </si>
  <si>
    <t>↓取り組んだら□にチェックを入れよう。</t>
    <rPh sb="1" eb="2">
      <t>ト</t>
    </rPh>
    <rPh sb="3" eb="4">
      <t>ク</t>
    </rPh>
    <rPh sb="14" eb="15">
      <t>イ</t>
    </rPh>
    <phoneticPr fontId="3"/>
  </si>
  <si>
    <t>□間違えた問題をもう一度解いた</t>
  </si>
  <si>
    <t>□教科書を見ながら知識問題を解いた</t>
  </si>
  <si>
    <t>□</t>
  </si>
  <si>
    <t>□問題が教科書の何ページにあるか記入した</t>
  </si>
  <si>
    <t>ふり返り</t>
    <phoneticPr fontId="3"/>
  </si>
  <si>
    <t>南アメリカ州・オセアニア州</t>
  </si>
  <si>
    <t>日本の姿</t>
  </si>
  <si>
    <t>月　　日</t>
    <phoneticPr fontId="3"/>
  </si>
  <si>
    <t>文明のおこりと日本の成り立ち</t>
  </si>
  <si>
    <t>飛鳥時代、古墳時代</t>
    <rPh sb="2" eb="4">
      <t>ジダイ</t>
    </rPh>
    <phoneticPr fontId="3"/>
  </si>
  <si>
    <t>奈良時代、平安時代</t>
    <rPh sb="2" eb="4">
      <t>ジダイ</t>
    </rPh>
    <phoneticPr fontId="3"/>
  </si>
  <si>
    <t>月　　日</t>
    <phoneticPr fontId="3"/>
  </si>
  <si>
    <t>武士の台頭と鎌倉幕府</t>
  </si>
  <si>
    <t>東アジア世界と室町幕府</t>
  </si>
  <si>
    <t>Ｗプリント英語　学習の記録</t>
    <rPh sb="5" eb="7">
      <t>エイゴ</t>
    </rPh>
    <rPh sb="8" eb="10">
      <t>ガクシュウ</t>
    </rPh>
    <rPh sb="11" eb="13">
      <t>キロク</t>
    </rPh>
    <phoneticPr fontId="3"/>
  </si>
  <si>
    <t>得　点</t>
    <phoneticPr fontId="3"/>
  </si>
  <si>
    <t>Unit 1(Hi,English! 含む)</t>
    <phoneticPr fontId="3"/>
  </si>
  <si>
    <r>
      <rPr>
        <u/>
        <sz val="9.5"/>
        <color theme="1"/>
        <rFont val="HGPｺﾞｼｯｸM"/>
        <family val="3"/>
        <charset val="128"/>
      </rPr>
      <t>学習の見通し　（Can-Doチェック)</t>
    </r>
    <r>
      <rPr>
        <sz val="9.5"/>
        <color theme="1"/>
        <rFont val="HGPｺﾞｼｯｸM"/>
        <family val="3"/>
        <charset val="128"/>
      </rPr>
      <t xml:space="preserve">
□新出重要単語のつづりや意味が正しく書ける。
□am，areを使った文の形や語順がわかる。
□相手のことをたずねたり，自分のことを紹介したりできる。
□「わたしは…です」という文などを使って，自己紹介をすることができる。
□am，areを使った英文を読み，概要や要点を把握することができる。
</t>
    </r>
    <rPh sb="59" eb="61">
      <t>ゴジュン</t>
    </rPh>
    <rPh sb="149" eb="151">
      <t>ガイヨウ</t>
    </rPh>
    <rPh sb="152" eb="154">
      <t>ヨウテン</t>
    </rPh>
    <rPh sb="155" eb="157">
      <t>ハアク</t>
    </rPh>
    <phoneticPr fontId="3"/>
  </si>
  <si>
    <t>□解説・解答の頭のストレッチに取り組もう。</t>
    <rPh sb="1" eb="3">
      <t>カイセツ</t>
    </rPh>
    <rPh sb="4" eb="6">
      <t>カイトウ</t>
    </rPh>
    <phoneticPr fontId="3"/>
  </si>
  <si>
    <t>□間違えた問題をもう一度解こう。</t>
    <phoneticPr fontId="3"/>
  </si>
  <si>
    <t>□教科書Unit1の単語と本文をノートに書いて練習しよう。</t>
    <rPh sb="10" eb="12">
      <t>タンゴ</t>
    </rPh>
    <rPh sb="13" eb="15">
      <t>ホンブン</t>
    </rPh>
    <rPh sb="20" eb="21">
      <t>カ</t>
    </rPh>
    <rPh sb="23" eb="25">
      <t>レンシュウ</t>
    </rPh>
    <phoneticPr fontId="3"/>
  </si>
  <si>
    <t>□I'm….の形で自分を紹介する文をたくさん考えてよう。</t>
    <rPh sb="7" eb="8">
      <t>カタチ</t>
    </rPh>
    <rPh sb="9" eb="11">
      <t>ジブン</t>
    </rPh>
    <rPh sb="12" eb="14">
      <t>ショウカイ</t>
    </rPh>
    <rPh sb="16" eb="17">
      <t>ブン</t>
    </rPh>
    <rPh sb="22" eb="23">
      <t>カンガ</t>
    </rPh>
    <phoneticPr fontId="3"/>
  </si>
  <si>
    <t>□間違えた問題をもう一度解こう。</t>
    <rPh sb="12" eb="13">
      <t>ト</t>
    </rPh>
    <phoneticPr fontId="3"/>
  </si>
  <si>
    <t>□手引きで英文の意味を確認しながら，もう１度解こう。</t>
    <rPh sb="22" eb="23">
      <t>ト</t>
    </rPh>
    <phoneticPr fontId="3"/>
  </si>
  <si>
    <t xml:space="preserve">□「できるようになったこと」「復習しておきたいこと」「復習したこと」「これからどう勉強したいか」など自由に書こう。
</t>
    <rPh sb="15" eb="17">
      <t>フクシュウ</t>
    </rPh>
    <rPh sb="27" eb="29">
      <t>フクシュウ</t>
    </rPh>
    <rPh sb="41" eb="43">
      <t>ベンキョウ</t>
    </rPh>
    <rPh sb="50" eb="52">
      <t>ジユウ</t>
    </rPh>
    <rPh sb="53" eb="54">
      <t>カ</t>
    </rPh>
    <phoneticPr fontId="3"/>
  </si>
  <si>
    <t xml:space="preserve">Unit 2 </t>
    <phoneticPr fontId="3"/>
  </si>
  <si>
    <r>
      <rPr>
        <u/>
        <sz val="9.5"/>
        <color theme="1"/>
        <rFont val="HGPｺﾞｼｯｸM"/>
        <family val="3"/>
        <charset val="128"/>
      </rPr>
      <t xml:space="preserve">学習の見通し
</t>
    </r>
    <r>
      <rPr>
        <sz val="9.5"/>
        <color theme="1"/>
        <rFont val="HGPｺﾞｼｯｸM"/>
        <family val="3"/>
        <charset val="128"/>
      </rPr>
      <t xml:space="preserve">□新出重要単語のつづりや意味が正しく書ける。
□This[That] is …やHe[She] is …の文の形や語順がわかる。
□お礼を言ったり，お礼に答えたりできる。
□This[That] is …やHe[She] is …の文などを使って，ものや人を紹介できる。
□He[She] is …の文を使った英文から，必要な情報を読み取ることができる。
</t>
    </r>
    <rPh sb="0" eb="2">
      <t>ガクシュウ</t>
    </rPh>
    <rPh sb="3" eb="5">
      <t>ミトオ</t>
    </rPh>
    <rPh sb="65" eb="67">
      <t>ゴジュン</t>
    </rPh>
    <phoneticPr fontId="3"/>
  </si>
  <si>
    <t>Unit 3</t>
    <phoneticPr fontId="3"/>
  </si>
  <si>
    <r>
      <rPr>
        <u/>
        <sz val="9.5"/>
        <color theme="1"/>
        <rFont val="HGPｺﾞｼｯｸM"/>
        <family val="3"/>
        <charset val="128"/>
      </rPr>
      <t xml:space="preserve">
学習の見通し</t>
    </r>
    <r>
      <rPr>
        <sz val="9.5"/>
        <color theme="1"/>
        <rFont val="HGPｺﾞｼｯｸM"/>
        <family val="3"/>
        <charset val="128"/>
      </rPr>
      <t xml:space="preserve">
</t>
    </r>
    <rPh sb="1" eb="3">
      <t>ガクシュウ</t>
    </rPh>
    <rPh sb="4" eb="6">
      <t>ミトオ</t>
    </rPh>
    <phoneticPr fontId="3"/>
  </si>
  <si>
    <t>月　　日</t>
    <phoneticPr fontId="3"/>
  </si>
  <si>
    <t>月　　日</t>
    <phoneticPr fontId="3"/>
  </si>
  <si>
    <t>ふり返り</t>
    <phoneticPr fontId="3"/>
  </si>
  <si>
    <t>ふり返り</t>
    <phoneticPr fontId="3"/>
  </si>
  <si>
    <r>
      <t xml:space="preserve">□解説・解答の頭のストレッチに取り組もう！
</t>
    </r>
    <r>
      <rPr>
        <sz val="9"/>
        <color rgb="FFFF0000"/>
        <rFont val="游ゴシック"/>
        <family val="3"/>
        <charset val="128"/>
        <scheme val="minor"/>
      </rPr>
      <t>□問題文以外のことわざも調べてみよう！</t>
    </r>
    <rPh sb="1" eb="3">
      <t>カイセツ</t>
    </rPh>
    <rPh sb="4" eb="6">
      <t>カイトウ</t>
    </rPh>
    <rPh sb="17" eb="18">
      <t>ク</t>
    </rPh>
    <rPh sb="23" eb="26">
      <t>モンダイブン</t>
    </rPh>
    <rPh sb="26" eb="28">
      <t>イガイ</t>
    </rPh>
    <rPh sb="34" eb="35">
      <t>シラ</t>
    </rPh>
    <phoneticPr fontId="3"/>
  </si>
  <si>
    <r>
      <t xml:space="preserve">□間違えた問題をもう一度解こう！
</t>
    </r>
    <r>
      <rPr>
        <sz val="9"/>
        <color rgb="FFFF0000"/>
        <rFont val="游ゴシック"/>
        <family val="3"/>
        <charset val="128"/>
        <scheme val="minor"/>
      </rPr>
      <t>□問題文以外のことわざも調べてみよう！</t>
    </r>
    <phoneticPr fontId="3"/>
  </si>
  <si>
    <r>
      <t xml:space="preserve">□間違えた漢字をくり返し書こう！
</t>
    </r>
    <r>
      <rPr>
        <sz val="9"/>
        <color rgb="FFFF0000"/>
        <rFont val="游ゴシック"/>
        <family val="3"/>
        <charset val="128"/>
        <scheme val="minor"/>
      </rPr>
      <t>□(2)のア～ウのことわざの意味を調べよう！</t>
    </r>
    <rPh sb="1" eb="3">
      <t>マチガ</t>
    </rPh>
    <rPh sb="5" eb="7">
      <t>カンジ</t>
    </rPh>
    <rPh sb="10" eb="11">
      <t>カエ</t>
    </rPh>
    <rPh sb="12" eb="13">
      <t>カ</t>
    </rPh>
    <rPh sb="31" eb="33">
      <t>イミ</t>
    </rPh>
    <rPh sb="34" eb="35">
      <t>シラ</t>
    </rPh>
    <phoneticPr fontId="3"/>
  </si>
  <si>
    <t>Ａ</t>
    <phoneticPr fontId="3"/>
  </si>
  <si>
    <t>□I'm….の形で自分を紹介する文をたくさん考えよう。</t>
    <rPh sb="7" eb="8">
      <t>カタチ</t>
    </rPh>
    <rPh sb="9" eb="11">
      <t>ジブン</t>
    </rPh>
    <rPh sb="12" eb="14">
      <t>ショウカイ</t>
    </rPh>
    <rPh sb="16" eb="17">
      <t>ブン</t>
    </rPh>
    <rPh sb="22" eb="23">
      <t>カンガ</t>
    </rPh>
    <phoneticPr fontId="3"/>
  </si>
  <si>
    <t>Ｗプリント　学習の記録　国語・英語・社会例</t>
    <rPh sb="6" eb="8">
      <t>ガクシュウ</t>
    </rPh>
    <rPh sb="9" eb="11">
      <t>キロク</t>
    </rPh>
    <rPh sb="12" eb="14">
      <t>コクゴ</t>
    </rPh>
    <rPh sb="15" eb="17">
      <t>エイゴ</t>
    </rPh>
    <rPh sb="18" eb="20">
      <t>シャカイ</t>
    </rPh>
    <rPh sb="20" eb="21">
      <t>レイ</t>
    </rPh>
    <phoneticPr fontId="3"/>
  </si>
  <si>
    <t>ふり返り②　取り組んだら□にチェックを入れよう。</t>
    <rPh sb="2" eb="3">
      <t>カエ</t>
    </rPh>
    <rPh sb="6" eb="7">
      <t>ト</t>
    </rPh>
    <rPh sb="8" eb="9">
      <t>ク</t>
    </rPh>
    <rPh sb="19" eb="20">
      <t>イ</t>
    </rPh>
    <phoneticPr fontId="3"/>
  </si>
  <si>
    <t>国語例</t>
    <rPh sb="0" eb="2">
      <t>コクゴ</t>
    </rPh>
    <rPh sb="2" eb="3">
      <t>レイ</t>
    </rPh>
    <phoneticPr fontId="3"/>
  </si>
  <si>
    <t>←先生が確認するのは厳しいので、評価に入れないほうが無難か。
①粘り強く取り組む、②調整する、のどちらとも含む内容</t>
    <phoneticPr fontId="3"/>
  </si>
  <si>
    <t xml:space="preserve">←②調整するを自由記述。先生が評価
</t>
    <phoneticPr fontId="3"/>
  </si>
  <si>
    <t>ふり返り記述の文言はどうする？例</t>
    <phoneticPr fontId="3"/>
  </si>
  <si>
    <t>←正答数で統一？（現行版は正答数）</t>
    <rPh sb="1" eb="3">
      <t>セイトウ</t>
    </rPh>
    <rPh sb="3" eb="4">
      <t>スウ</t>
    </rPh>
    <rPh sb="5" eb="7">
      <t>トウイツ</t>
    </rPh>
    <rPh sb="9" eb="11">
      <t>ゲンコウ</t>
    </rPh>
    <rPh sb="11" eb="12">
      <t>バン</t>
    </rPh>
    <rPh sb="13" eb="15">
      <t>セイトウ</t>
    </rPh>
    <rPh sb="15" eb="16">
      <t>スウ</t>
    </rPh>
    <phoneticPr fontId="3"/>
  </si>
  <si>
    <t>・「できるようになったこと」「復習しておきたいこと」「復習したこと」「これからどう勉強したいか」など自由に書こう。
・この単元の学習をふり返って，「こうすればよかった」ということや，「次はこうしたい」ということについて書こう。
・できたこと，できなかったことを挙げてみよう。また，できるようになるために取り組みたいことを考えて書こう。</t>
    <phoneticPr fontId="3"/>
  </si>
  <si>
    <t>英語例</t>
    <rPh sb="0" eb="2">
      <t>エイゴ</t>
    </rPh>
    <rPh sb="2" eb="3">
      <t>レイ</t>
    </rPh>
    <phoneticPr fontId="3"/>
  </si>
  <si>
    <t>国語例</t>
    <rPh sb="0" eb="2">
      <t>コクゴ</t>
    </rPh>
    <rPh sb="2" eb="3">
      <t>レイ</t>
    </rPh>
    <phoneticPr fontId="3"/>
  </si>
  <si>
    <t>社会例</t>
    <rPh sb="0" eb="2">
      <t>シャカイ</t>
    </rPh>
    <rPh sb="2" eb="3">
      <t>レイ</t>
    </rPh>
    <phoneticPr fontId="3"/>
  </si>
  <si>
    <t>問</t>
    <rPh sb="0" eb="1">
      <t>モン</t>
    </rPh>
    <phoneticPr fontId="3"/>
  </si>
  <si>
    <t>①粘り強く取り組むをポートフォリオでも評価するか</t>
    <rPh sb="1" eb="2">
      <t>ネバ</t>
    </rPh>
    <rPh sb="3" eb="4">
      <t>ヅヨ</t>
    </rPh>
    <rPh sb="5" eb="6">
      <t>ト</t>
    </rPh>
    <rPh sb="7" eb="8">
      <t>ク</t>
    </rPh>
    <rPh sb="19" eb="21">
      <t>ヒョウカ</t>
    </rPh>
    <phoneticPr fontId="3"/>
  </si>
  <si>
    <t>②調整の評価をどうするか国・英の例を踏まえて要検討
また、学習内容とは別途に目標を立てるべきかどうかも要検討</t>
    <rPh sb="1" eb="3">
      <t>チョウセイ</t>
    </rPh>
    <rPh sb="4" eb="6">
      <t>ヒョウカ</t>
    </rPh>
    <rPh sb="12" eb="13">
      <t>コク</t>
    </rPh>
    <rPh sb="14" eb="15">
      <t>エイ</t>
    </rPh>
    <rPh sb="16" eb="17">
      <t>レイ</t>
    </rPh>
    <rPh sb="18" eb="19">
      <t>フ</t>
    </rPh>
    <rPh sb="22" eb="25">
      <t>ヨウケントウ</t>
    </rPh>
    <rPh sb="29" eb="31">
      <t>ガクシュウ</t>
    </rPh>
    <rPh sb="31" eb="33">
      <t>ナイヨウ</t>
    </rPh>
    <rPh sb="35" eb="37">
      <t>ベット</t>
    </rPh>
    <rPh sb="38" eb="40">
      <t>モクヒョウ</t>
    </rPh>
    <rPh sb="41" eb="42">
      <t>タ</t>
    </rPh>
    <rPh sb="51" eb="54">
      <t>ヨウケントウ</t>
    </rPh>
    <phoneticPr fontId="3"/>
  </si>
  <si>
    <r>
      <t xml:space="preserve">○自分の学習をふり返り、次の学習へつなげよう　
</t>
    </r>
    <r>
      <rPr>
        <sz val="9"/>
        <color rgb="FFFF0000"/>
        <rFont val="游ゴシック"/>
        <family val="3"/>
        <charset val="128"/>
        <scheme val="minor"/>
      </rPr>
      <t xml:space="preserve">※「学習の見通し」に関連して書くように指示するか？
※国語は少し書きにくい。他教科は見通しが具体的で生徒にもわかりやすいので、ある程度書きやすいか。
※「記述問題が解けなかった」という形式に注目した記述の場合は、どう評価するか。
</t>
    </r>
    <rPh sb="1" eb="3">
      <t>ジブン</t>
    </rPh>
    <rPh sb="4" eb="6">
      <t>ガクシュウ</t>
    </rPh>
    <rPh sb="9" eb="10">
      <t>カエ</t>
    </rPh>
    <rPh sb="12" eb="13">
      <t>ツギ</t>
    </rPh>
    <rPh sb="14" eb="16">
      <t>ガクシュウ</t>
    </rPh>
    <phoneticPr fontId="3"/>
  </si>
  <si>
    <r>
      <t>ふり返り①　自分の学習をふり返り、次の学習へつなげよう　
「できるようになったこと」「復習しておきたいこと」「復習したこと」「これからどう勉強したいか」など自由に書こう。</t>
    </r>
    <r>
      <rPr>
        <sz val="9"/>
        <color rgb="FFFF0000"/>
        <rFont val="游ゴシック"/>
        <family val="3"/>
        <charset val="128"/>
        <scheme val="minor"/>
      </rPr>
      <t xml:space="preserve">
</t>
    </r>
    <rPh sb="2" eb="3">
      <t>カエ</t>
    </rPh>
    <rPh sb="19" eb="21">
      <t>ガクシュウ</t>
    </rPh>
    <phoneticPr fontId="3"/>
  </si>
  <si>
    <t>内容によっては後日取り組む場合もありそうなので、自由記述と入れ替えた例を作成
②でやることを確認した後に①を書くべきか、あくまで①で自分で分析した後、②を確認して課題に取り組むべきか</t>
    <rPh sb="0" eb="2">
      <t>ナイヨウ</t>
    </rPh>
    <rPh sb="7" eb="9">
      <t>ゴジツ</t>
    </rPh>
    <rPh sb="9" eb="10">
      <t>ト</t>
    </rPh>
    <rPh sb="11" eb="12">
      <t>ク</t>
    </rPh>
    <rPh sb="13" eb="15">
      <t>バアイ</t>
    </rPh>
    <rPh sb="24" eb="26">
      <t>ジユウ</t>
    </rPh>
    <rPh sb="26" eb="28">
      <t>キジュツ</t>
    </rPh>
    <rPh sb="29" eb="30">
      <t>イ</t>
    </rPh>
    <rPh sb="31" eb="32">
      <t>カ</t>
    </rPh>
    <rPh sb="34" eb="35">
      <t>レイ</t>
    </rPh>
    <rPh sb="36" eb="38">
      <t>サクセイ</t>
    </rPh>
    <rPh sb="46" eb="48">
      <t>カクニン</t>
    </rPh>
    <rPh sb="50" eb="51">
      <t>アト</t>
    </rPh>
    <rPh sb="54" eb="55">
      <t>カ</t>
    </rPh>
    <rPh sb="66" eb="68">
      <t>ジブン</t>
    </rPh>
    <rPh sb="69" eb="71">
      <t>ブンセキ</t>
    </rPh>
    <rPh sb="73" eb="74">
      <t>アト</t>
    </rPh>
    <rPh sb="77" eb="79">
      <t>カクニン</t>
    </rPh>
    <rPh sb="81" eb="83">
      <t>カダイ</t>
    </rPh>
    <rPh sb="84" eb="85">
      <t>ト</t>
    </rPh>
    <rPh sb="86" eb="87">
      <t>ク</t>
    </rPh>
    <phoneticPr fontId="3"/>
  </si>
  <si>
    <t>１　毎日意欲的に取り組んだ　　２　だいたい取り組んだ
３　あまり取り組めなかった　　４　ほとんど取り組めなかった</t>
    <phoneticPr fontId="3"/>
  </si>
  <si>
    <t>◆単元の学習に意欲的に取り組めたかを自己評価しよう。</t>
    <rPh sb="18" eb="20">
      <t>ジコ</t>
    </rPh>
    <rPh sb="20" eb="22">
      <t>ヒョウカ</t>
    </rPh>
    <phoneticPr fontId="3"/>
  </si>
  <si>
    <t>自己評価</t>
    <rPh sb="0" eb="2">
      <t>ジコ</t>
    </rPh>
    <rPh sb="2" eb="4">
      <t>ヒョウカ</t>
    </rPh>
    <phoneticPr fontId="3"/>
  </si>
  <si>
    <t>◆自分の点数を確認して,□に✔を入れよう。</t>
    <rPh sb="1" eb="3">
      <t>ジブン</t>
    </rPh>
    <rPh sb="4" eb="6">
      <t>テンスウ</t>
    </rPh>
    <rPh sb="7" eb="9">
      <t>カクニン</t>
    </rPh>
    <rPh sb="16" eb="17">
      <t>イ</t>
    </rPh>
    <phoneticPr fontId="3"/>
  </si>
  <si>
    <t>←教師は生徒の自己評価と記述の内容を見て、Ａ・Ｂ・Ｃ</t>
    <rPh sb="1" eb="3">
      <t>キョウシ</t>
    </rPh>
    <rPh sb="4" eb="6">
      <t>セイト</t>
    </rPh>
    <rPh sb="7" eb="9">
      <t>ジコ</t>
    </rPh>
    <rPh sb="9" eb="11">
      <t>ヒョウカ</t>
    </rPh>
    <rPh sb="12" eb="14">
      <t>キジュツ</t>
    </rPh>
    <rPh sb="15" eb="17">
      <t>ナイヨウ</t>
    </rPh>
    <rPh sb="18" eb="19">
      <t>ミ</t>
    </rPh>
    <phoneticPr fontId="3"/>
  </si>
  <si>
    <r>
      <rPr>
        <u/>
        <sz val="9.5"/>
        <color theme="1"/>
        <rFont val="HGPｺﾞｼｯｸM"/>
        <family val="3"/>
        <charset val="128"/>
      </rPr>
      <t>学習の目標　（Can-Doチェック)</t>
    </r>
    <r>
      <rPr>
        <sz val="9.5"/>
        <color theme="1"/>
        <rFont val="HGPｺﾞｼｯｸM"/>
        <family val="3"/>
        <charset val="128"/>
      </rPr>
      <t xml:space="preserve">
□新出重要単語のつづりや意味が正しく書ける。
□am，areを使った文の形や語順がわかる。
□相手のことをたずねたり，自分のことを紹介したりできる。
□「わたしは…です」という文などを使って，自己紹介をすることができる。
□am，areを使った英文を読み，概要や要点を把握することができる。
</t>
    </r>
    <r>
      <rPr>
        <u/>
        <sz val="9.5"/>
        <color theme="1"/>
        <rFont val="HGPｺﾞｼｯｸM"/>
        <family val="3"/>
        <charset val="128"/>
      </rPr>
      <t xml:space="preserve">
自分で目標を追加してもよいよ！</t>
    </r>
    <r>
      <rPr>
        <sz val="9.5"/>
        <color theme="1"/>
        <rFont val="HGPｺﾞｼｯｸM"/>
        <family val="3"/>
        <charset val="128"/>
      </rPr>
      <t xml:space="preserve">
</t>
    </r>
    <rPh sb="3" eb="5">
      <t>モクヒョウ</t>
    </rPh>
    <rPh sb="58" eb="60">
      <t>ゴジュン</t>
    </rPh>
    <rPh sb="148" eb="150">
      <t>ガイヨウ</t>
    </rPh>
    <rPh sb="151" eb="153">
      <t>ヨウテン</t>
    </rPh>
    <rPh sb="154" eb="156">
      <t>ハアク</t>
    </rPh>
    <rPh sb="167" eb="169">
      <t>ジブン</t>
    </rPh>
    <rPh sb="170" eb="172">
      <t>モクヒョウ</t>
    </rPh>
    <rPh sb="173" eb="175">
      <t>ツイカ</t>
    </rPh>
    <phoneticPr fontId="3"/>
  </si>
  <si>
    <t>先生記入欄</t>
    <rPh sb="0" eb="2">
      <t>センセイ</t>
    </rPh>
    <rPh sb="2" eb="4">
      <t>キニュウ</t>
    </rPh>
    <rPh sb="4" eb="5">
      <t>ラン</t>
    </rPh>
    <phoneticPr fontId="3"/>
  </si>
  <si>
    <t xml:space="preserve">
評価プリント</t>
    <rPh sb="1" eb="3">
      <t>ヒョウカ</t>
    </rPh>
    <phoneticPr fontId="3"/>
  </si>
  <si>
    <t xml:space="preserve">
月　　日</t>
    <phoneticPr fontId="3"/>
  </si>
  <si>
    <t xml:space="preserve">
月　　日</t>
    <phoneticPr fontId="3"/>
  </si>
  <si>
    <t>◆ふり返り</t>
    <rPh sb="3" eb="4">
      <t>カエ</t>
    </rPh>
    <phoneticPr fontId="3"/>
  </si>
  <si>
    <t>Ｗプリント　学習の記録　英語</t>
    <rPh sb="6" eb="8">
      <t>ガクシュウ</t>
    </rPh>
    <rPh sb="9" eb="11">
      <t>キロク</t>
    </rPh>
    <rPh sb="12" eb="14">
      <t>エイゴ</t>
    </rPh>
    <phoneticPr fontId="3"/>
  </si>
  <si>
    <r>
      <rPr>
        <u/>
        <sz val="9.5"/>
        <color theme="3"/>
        <rFont val="HGPｺﾞｼｯｸM"/>
        <family val="3"/>
        <charset val="128"/>
      </rPr>
      <t>学習の目標　（Can-Doチェック)</t>
    </r>
    <r>
      <rPr>
        <sz val="9.5"/>
        <color theme="3"/>
        <rFont val="HGPｺﾞｼｯｸM"/>
        <family val="3"/>
        <charset val="128"/>
      </rPr>
      <t xml:space="preserve">
□新出重要単語のつづりや意味が正しく書ける。
□am，areを使った文の形や語順がわかる。
□相手のことをたずねたり，自分のことを紹介したりできる。
□「わたしは…です」という文などを使って，自己紹介をすることができる。
□am，areを使った英文を読み，概要や要点を把握することができる。
</t>
    </r>
    <r>
      <rPr>
        <u/>
        <sz val="9.5"/>
        <color theme="3"/>
        <rFont val="HGPｺﾞｼｯｸM"/>
        <family val="3"/>
        <charset val="128"/>
      </rPr>
      <t xml:space="preserve">
自分で目標を追加してもよいよ！</t>
    </r>
    <r>
      <rPr>
        <sz val="9.5"/>
        <color theme="3"/>
        <rFont val="HGPｺﾞｼｯｸM"/>
        <family val="3"/>
        <charset val="128"/>
      </rPr>
      <t xml:space="preserve">
</t>
    </r>
    <r>
      <rPr>
        <b/>
        <i/>
        <sz val="14"/>
        <color theme="3"/>
        <rFont val="HGPｺﾞｼｯｸM"/>
        <family val="3"/>
        <charset val="128"/>
      </rPr>
      <t>・1日30分ふり返る。
・プリントで80点とる。</t>
    </r>
    <rPh sb="3" eb="5">
      <t>モクヒョウ</t>
    </rPh>
    <rPh sb="58" eb="60">
      <t>ゴジュン</t>
    </rPh>
    <rPh sb="148" eb="150">
      <t>ガイヨウ</t>
    </rPh>
    <rPh sb="151" eb="153">
      <t>ヨウテン</t>
    </rPh>
    <rPh sb="154" eb="156">
      <t>ハアク</t>
    </rPh>
    <rPh sb="167" eb="169">
      <t>ジブン</t>
    </rPh>
    <rPh sb="170" eb="172">
      <t>モクヒョウ</t>
    </rPh>
    <rPh sb="173" eb="175">
      <t>ツイカ</t>
    </rPh>
    <rPh sb="185" eb="186">
      <t>ニチ</t>
    </rPh>
    <rPh sb="188" eb="189">
      <t>プン</t>
    </rPh>
    <rPh sb="191" eb="192">
      <t>カエ</t>
    </rPh>
    <phoneticPr fontId="3"/>
  </si>
  <si>
    <r>
      <rPr>
        <sz val="10"/>
        <color theme="3"/>
        <rFont val="游ゴシック"/>
        <family val="3"/>
        <charset val="128"/>
        <scheme val="minor"/>
      </rPr>
      <t>◆ふり返り</t>
    </r>
    <r>
      <rPr>
        <sz val="9"/>
        <color theme="3"/>
        <rFont val="游ゴシック"/>
        <family val="2"/>
        <charset val="128"/>
        <scheme val="minor"/>
      </rPr>
      <t>　</t>
    </r>
    <r>
      <rPr>
        <b/>
        <sz val="10"/>
        <color theme="3"/>
        <rFont val="游ゴシック"/>
        <family val="3"/>
        <charset val="128"/>
        <scheme val="minor"/>
      </rPr>
      <t>「できたこと」「できなかったこと」「復習しておきたいこと」「復習したこと」「これからどう勉強したいか」などを自由に書こう。</t>
    </r>
    <r>
      <rPr>
        <sz val="9"/>
        <color theme="3"/>
        <rFont val="游ゴシック"/>
        <family val="2"/>
        <charset val="128"/>
        <scheme val="minor"/>
      </rPr>
      <t xml:space="preserve">
</t>
    </r>
    <r>
      <rPr>
        <b/>
        <sz val="14"/>
        <color theme="3"/>
        <rFont val="游ゴシック"/>
        <family val="3"/>
        <charset val="128"/>
        <scheme val="minor"/>
      </rPr>
      <t>・目標の80点をとることができた。</t>
    </r>
    <r>
      <rPr>
        <sz val="9"/>
        <color theme="3"/>
        <rFont val="游ゴシック"/>
        <family val="2"/>
        <charset val="128"/>
        <scheme val="minor"/>
      </rPr>
      <t xml:space="preserve">
</t>
    </r>
    <r>
      <rPr>
        <b/>
        <sz val="14"/>
        <color theme="3"/>
        <rFont val="游ゴシック"/>
        <family val="3"/>
        <charset val="128"/>
        <scheme val="minor"/>
      </rPr>
      <t>・語順整序の問題ができなかったので，できなかった問題をノートに３回書く。</t>
    </r>
    <r>
      <rPr>
        <sz val="9"/>
        <color theme="3"/>
        <rFont val="游ゴシック"/>
        <family val="2"/>
        <charset val="128"/>
        <scheme val="minor"/>
      </rPr>
      <t xml:space="preserve">
</t>
    </r>
    <r>
      <rPr>
        <sz val="9"/>
        <color theme="3"/>
        <rFont val="游ゴシック"/>
        <family val="3"/>
        <charset val="128"/>
        <scheme val="minor"/>
      </rPr>
      <t xml:space="preserve">
</t>
    </r>
    <rPh sb="3" eb="4">
      <t>カエ</t>
    </rPh>
    <rPh sb="24" eb="26">
      <t>フクシュウ</t>
    </rPh>
    <rPh sb="36" eb="38">
      <t>フクシュウ</t>
    </rPh>
    <rPh sb="50" eb="52">
      <t>ベンキョウ</t>
    </rPh>
    <rPh sb="60" eb="62">
      <t>ジユウ</t>
    </rPh>
    <rPh sb="63" eb="64">
      <t>カ</t>
    </rPh>
    <rPh sb="69" eb="71">
      <t>モクヒョウ</t>
    </rPh>
    <rPh sb="74" eb="75">
      <t>テン</t>
    </rPh>
    <rPh sb="87" eb="89">
      <t>ゴジュン</t>
    </rPh>
    <rPh sb="89" eb="91">
      <t>セイジョ</t>
    </rPh>
    <rPh sb="92" eb="94">
      <t>モンダイ</t>
    </rPh>
    <rPh sb="110" eb="112">
      <t>モンダイ</t>
    </rPh>
    <rPh sb="118" eb="119">
      <t>カイ</t>
    </rPh>
    <rPh sb="119" eb="120">
      <t>カ</t>
    </rPh>
    <phoneticPr fontId="3"/>
  </si>
  <si>
    <t>Ａ　毎日意欲的に取り組んだ　　Ｂ　だいたい取り組んだ
Ｃ　あまり取り組めなかった　　Ｄ　まったく取り組めなかった</t>
    <phoneticPr fontId="3"/>
  </si>
  <si>
    <t>Ａ　毎日意欲的に取り組んだ　　Ｂ　だいたい取り組んだ
Ｃ　あまり取り組めなかった　　Ｄ　まったく取り組めなかった</t>
    <phoneticPr fontId="3"/>
  </si>
  <si>
    <t>生徒</t>
    <rPh sb="0" eb="2">
      <t>セイト</t>
    </rPh>
    <phoneticPr fontId="3"/>
  </si>
  <si>
    <t>A</t>
    <phoneticPr fontId="3"/>
  </si>
  <si>
    <t>B</t>
    <phoneticPr fontId="3"/>
  </si>
  <si>
    <t>C</t>
    <phoneticPr fontId="3"/>
  </si>
  <si>
    <r>
      <rPr>
        <sz val="10"/>
        <color theme="3"/>
        <rFont val="游ゴシック"/>
        <family val="3"/>
        <charset val="128"/>
        <scheme val="minor"/>
      </rPr>
      <t>◆ふり返り</t>
    </r>
    <r>
      <rPr>
        <sz val="9"/>
        <color theme="3"/>
        <rFont val="游ゴシック"/>
        <family val="2"/>
        <charset val="128"/>
        <scheme val="minor"/>
      </rPr>
      <t>　</t>
    </r>
    <r>
      <rPr>
        <b/>
        <sz val="10"/>
        <color theme="3"/>
        <rFont val="游ゴシック"/>
        <family val="3"/>
        <charset val="128"/>
        <scheme val="minor"/>
      </rPr>
      <t>「できたこと」「できなかったこと」「復習しておきたいこと」「復習したこと」「これからどう勉強したいか」などを自由に書こう。</t>
    </r>
    <r>
      <rPr>
        <sz val="9"/>
        <color theme="3"/>
        <rFont val="游ゴシック"/>
        <family val="2"/>
        <charset val="128"/>
        <scheme val="minor"/>
      </rPr>
      <t xml:space="preserve">
</t>
    </r>
    <r>
      <rPr>
        <b/>
        <sz val="14"/>
        <color theme="3"/>
        <rFont val="游ゴシック"/>
        <family val="3"/>
        <charset val="128"/>
        <scheme val="minor"/>
      </rPr>
      <t>・目標の80点をとることができた。</t>
    </r>
    <r>
      <rPr>
        <sz val="9"/>
        <color theme="3"/>
        <rFont val="游ゴシック"/>
        <family val="2"/>
        <charset val="128"/>
        <scheme val="minor"/>
      </rPr>
      <t xml:space="preserve">
</t>
    </r>
    <r>
      <rPr>
        <b/>
        <sz val="14"/>
        <color theme="3"/>
        <rFont val="游ゴシック"/>
        <family val="3"/>
        <charset val="128"/>
        <scheme val="minor"/>
      </rPr>
      <t>・語順整序の問題ができなかったので，できなかった問題をノートに３回書いて復習した。</t>
    </r>
    <r>
      <rPr>
        <sz val="9"/>
        <color theme="3"/>
        <rFont val="游ゴシック"/>
        <family val="2"/>
        <charset val="128"/>
        <scheme val="minor"/>
      </rPr>
      <t xml:space="preserve">
</t>
    </r>
    <r>
      <rPr>
        <sz val="9"/>
        <color theme="3"/>
        <rFont val="游ゴシック"/>
        <family val="3"/>
        <charset val="128"/>
        <scheme val="minor"/>
      </rPr>
      <t xml:space="preserve">
</t>
    </r>
    <rPh sb="3" eb="4">
      <t>カエ</t>
    </rPh>
    <rPh sb="24" eb="26">
      <t>フクシュウ</t>
    </rPh>
    <rPh sb="36" eb="38">
      <t>フクシュウ</t>
    </rPh>
    <rPh sb="50" eb="52">
      <t>ベンキョウ</t>
    </rPh>
    <rPh sb="60" eb="62">
      <t>ジユウ</t>
    </rPh>
    <rPh sb="63" eb="64">
      <t>カ</t>
    </rPh>
    <rPh sb="69" eb="71">
      <t>モクヒョウ</t>
    </rPh>
    <rPh sb="74" eb="75">
      <t>テン</t>
    </rPh>
    <rPh sb="87" eb="89">
      <t>ゴジュン</t>
    </rPh>
    <rPh sb="89" eb="91">
      <t>セイジョ</t>
    </rPh>
    <rPh sb="92" eb="94">
      <t>モンダイ</t>
    </rPh>
    <rPh sb="110" eb="112">
      <t>モンダイ</t>
    </rPh>
    <rPh sb="118" eb="119">
      <t>カイ</t>
    </rPh>
    <rPh sb="119" eb="120">
      <t>カ</t>
    </rPh>
    <rPh sb="122" eb="124">
      <t>フクシュウ</t>
    </rPh>
    <phoneticPr fontId="3"/>
  </si>
  <si>
    <t>◆自己評価しよう。</t>
    <rPh sb="1" eb="3">
      <t>ジコ</t>
    </rPh>
    <rPh sb="3" eb="5">
      <t>ヒョウカ</t>
    </rPh>
    <phoneticPr fontId="3"/>
  </si>
  <si>
    <t>１．単元の学習に意欲的に取り組めましたか。
　Ａ　毎日意欲的に取り組んだ　　Ｂ　だいたい取り組んだ　　Ｃ　まったく取り組めなかった</t>
    <rPh sb="2" eb="4">
      <t>タンゲン</t>
    </rPh>
    <rPh sb="5" eb="7">
      <t>ガクシュウ</t>
    </rPh>
    <rPh sb="8" eb="11">
      <t>イヨクテキ</t>
    </rPh>
    <rPh sb="12" eb="13">
      <t>ト</t>
    </rPh>
    <rPh sb="14" eb="15">
      <t>ク</t>
    </rPh>
    <phoneticPr fontId="3"/>
  </si>
  <si>
    <t>２．学習する際に，ノートのまとめ方など，理解が深まる工夫をしましたか。
　Ａ　工夫しながら取り組んだ　　Ｂ　少し工夫しながら取り組んだ　　Ｃ　ほとんどできなかった</t>
    <rPh sb="2" eb="4">
      <t>ガクシュウ</t>
    </rPh>
    <rPh sb="6" eb="7">
      <t>サイ</t>
    </rPh>
    <rPh sb="16" eb="17">
      <t>カタ</t>
    </rPh>
    <rPh sb="20" eb="22">
      <t>リカイ</t>
    </rPh>
    <rPh sb="23" eb="24">
      <t>フカ</t>
    </rPh>
    <rPh sb="26" eb="28">
      <t>クフウ</t>
    </rPh>
    <rPh sb="39" eb="41">
      <t>クフウ</t>
    </rPh>
    <rPh sb="45" eb="46">
      <t>ト</t>
    </rPh>
    <rPh sb="47" eb="48">
      <t>ク</t>
    </rPh>
    <rPh sb="54" eb="55">
      <t>スコ</t>
    </rPh>
    <rPh sb="56" eb="58">
      <t>クフウ</t>
    </rPh>
    <rPh sb="62" eb="63">
      <t>ト</t>
    </rPh>
    <rPh sb="64" eb="65">
      <t>ク</t>
    </rPh>
    <phoneticPr fontId="3"/>
  </si>
  <si>
    <t>３．自分の設定した目標を達成できましたか。
　Ａ　達成できた　　Ｂ　半分達成できた　　Ｃ　達成できなかった</t>
    <rPh sb="2" eb="4">
      <t>ジブン</t>
    </rPh>
    <rPh sb="5" eb="7">
      <t>セッテイ</t>
    </rPh>
    <rPh sb="9" eb="11">
      <t>モクヒョウ</t>
    </rPh>
    <rPh sb="12" eb="14">
      <t>タッセイ</t>
    </rPh>
    <rPh sb="25" eb="27">
      <t>タッセイ</t>
    </rPh>
    <rPh sb="34" eb="36">
      <t>ハンブン</t>
    </rPh>
    <rPh sb="36" eb="38">
      <t>タッセイ</t>
    </rPh>
    <rPh sb="45" eb="47">
      <t>タッセイ</t>
    </rPh>
    <phoneticPr fontId="3"/>
  </si>
  <si>
    <t>４．結果を受けて，復習ができましたか。（できなかった問題の原因がわかりましたか。）
　Ａ　しっかり復習できた　　Ｂ　まあまあ復習できた　　Ｃ　復習できなかった</t>
    <rPh sb="2" eb="4">
      <t>ケッカ</t>
    </rPh>
    <rPh sb="5" eb="6">
      <t>ウ</t>
    </rPh>
    <rPh sb="9" eb="11">
      <t>フクシュウ</t>
    </rPh>
    <rPh sb="26" eb="28">
      <t>モンダイ</t>
    </rPh>
    <rPh sb="29" eb="31">
      <t>ゲンイン</t>
    </rPh>
    <rPh sb="49" eb="51">
      <t>フクシュウ</t>
    </rPh>
    <rPh sb="62" eb="64">
      <t>フクシュウ</t>
    </rPh>
    <rPh sb="71" eb="73">
      <t>フクシュウ</t>
    </rPh>
    <phoneticPr fontId="3"/>
  </si>
  <si>
    <t>５．次の単元の学習課題が立てられましたか。
　Ａ　課題を立てた　　Ｂ　だいたい立てた　　Ｃ　課題を立てていない</t>
    <rPh sb="2" eb="3">
      <t>ツギ</t>
    </rPh>
    <rPh sb="4" eb="6">
      <t>タンゲン</t>
    </rPh>
    <rPh sb="7" eb="9">
      <t>ガクシュウ</t>
    </rPh>
    <rPh sb="9" eb="11">
      <t>カダイ</t>
    </rPh>
    <rPh sb="12" eb="13">
      <t>タ</t>
    </rPh>
    <rPh sb="25" eb="27">
      <t>カダイ</t>
    </rPh>
    <rPh sb="28" eb="29">
      <t>タ</t>
    </rPh>
    <rPh sb="39" eb="40">
      <t>タ</t>
    </rPh>
    <rPh sb="46" eb="48">
      <t>カダイ</t>
    </rPh>
    <rPh sb="49" eb="50">
      <t>タ</t>
    </rPh>
    <phoneticPr fontId="3"/>
  </si>
  <si>
    <t>C</t>
    <phoneticPr fontId="3"/>
  </si>
  <si>
    <t>月　日</t>
    <phoneticPr fontId="3"/>
  </si>
  <si>
    <t>得点</t>
    <rPh sb="0" eb="2">
      <t>トクテン</t>
    </rPh>
    <phoneticPr fontId="3"/>
  </si>
  <si>
    <t>合計</t>
    <rPh sb="0" eb="2">
      <t>ゴウケイ</t>
    </rPh>
    <phoneticPr fontId="3"/>
  </si>
  <si>
    <t>←生徒の自己評価と記述の内容を見て、Ａ・Ｂ・Ｃ評価をしてください。
こちらが「主体的に学習する態度」の評価となります。</t>
    <rPh sb="1" eb="3">
      <t>セイト</t>
    </rPh>
    <rPh sb="4" eb="6">
      <t>ジコ</t>
    </rPh>
    <rPh sb="6" eb="8">
      <t>ヒョウカ</t>
    </rPh>
    <rPh sb="9" eb="11">
      <t>キジュツ</t>
    </rPh>
    <rPh sb="12" eb="14">
      <t>ナイヨウ</t>
    </rPh>
    <rPh sb="15" eb="16">
      <t>ミ</t>
    </rPh>
    <rPh sb="23" eb="25">
      <t>ヒョウカ</t>
    </rPh>
    <rPh sb="39" eb="42">
      <t>シュタイテキ</t>
    </rPh>
    <rPh sb="43" eb="45">
      <t>ガクシュウ</t>
    </rPh>
    <rPh sb="47" eb="49">
      <t>タイド</t>
    </rPh>
    <rPh sb="51" eb="53">
      <t>ヒョウカ</t>
    </rPh>
    <phoneticPr fontId="3"/>
  </si>
  <si>
    <r>
      <rPr>
        <sz val="9"/>
        <rFont val="ＭＳ ゴシック"/>
        <family val="3"/>
        <charset val="128"/>
      </rPr>
      <t>◆自分の目標を書こう。</t>
    </r>
    <r>
      <rPr>
        <sz val="9.5"/>
        <color theme="3"/>
        <rFont val="HGPｺﾞｼｯｸM"/>
        <family val="3"/>
        <charset val="128"/>
      </rPr>
      <t xml:space="preserve">
</t>
    </r>
    <rPh sb="4" eb="6">
      <t>モクヒョウ</t>
    </rPh>
    <rPh sb="7" eb="8">
      <t>カ</t>
    </rPh>
    <phoneticPr fontId="3"/>
  </si>
  <si>
    <r>
      <rPr>
        <sz val="9"/>
        <rFont val="ＭＳ ゴシック"/>
        <family val="3"/>
        <charset val="128"/>
      </rPr>
      <t>◆ふり返り…「できたこと」「できなかったこと」「復習しておきたいこと」「復習したこと」「これからどう勉強したいか」などを自由に書こう。</t>
    </r>
    <r>
      <rPr>
        <sz val="9"/>
        <color theme="3"/>
        <rFont val="游ゴシック"/>
        <family val="2"/>
        <charset val="128"/>
        <scheme val="minor"/>
      </rPr>
      <t xml:space="preserve">
</t>
    </r>
    <r>
      <rPr>
        <sz val="9"/>
        <color theme="3"/>
        <rFont val="游ゴシック"/>
        <family val="3"/>
        <charset val="128"/>
        <scheme val="minor"/>
      </rPr>
      <t xml:space="preserve">
</t>
    </r>
    <rPh sb="3" eb="4">
      <t>カエ</t>
    </rPh>
    <rPh sb="24" eb="26">
      <t>フクシュウ</t>
    </rPh>
    <rPh sb="36" eb="38">
      <t>フクシュウ</t>
    </rPh>
    <rPh sb="50" eb="52">
      <t>ベンキョウ</t>
    </rPh>
    <rPh sb="60" eb="62">
      <t>ジユウ</t>
    </rPh>
    <rPh sb="63" eb="64">
      <t>カ</t>
    </rPh>
    <phoneticPr fontId="3"/>
  </si>
  <si>
    <r>
      <rPr>
        <sz val="9"/>
        <rFont val="ＭＳ ゴシック"/>
        <family val="3"/>
        <charset val="128"/>
      </rPr>
      <t>◆ふり返り…「できたこと」「できなかったこと」「復習しておきたいこと」「復習したこと」「これからどう勉強したいか」などを自由に書こう。</t>
    </r>
    <r>
      <rPr>
        <sz val="9"/>
        <color theme="3"/>
        <rFont val="游ゴシック"/>
        <family val="2"/>
        <charset val="128"/>
        <scheme val="minor"/>
      </rPr>
      <t xml:space="preserve">
</t>
    </r>
    <r>
      <rPr>
        <sz val="9"/>
        <color theme="3"/>
        <rFont val="游ゴシック"/>
        <family val="2"/>
        <charset val="128"/>
        <scheme val="minor"/>
      </rPr>
      <t xml:space="preserve">
</t>
    </r>
    <r>
      <rPr>
        <sz val="9"/>
        <color theme="3"/>
        <rFont val="游ゴシック"/>
        <family val="3"/>
        <charset val="128"/>
        <scheme val="minor"/>
      </rPr>
      <t xml:space="preserve">
</t>
    </r>
    <rPh sb="3" eb="4">
      <t>カエ</t>
    </rPh>
    <rPh sb="24" eb="26">
      <t>フクシュウ</t>
    </rPh>
    <rPh sb="36" eb="38">
      <t>フクシュウ</t>
    </rPh>
    <rPh sb="50" eb="52">
      <t>ベンキョウ</t>
    </rPh>
    <rPh sb="60" eb="62">
      <t>ジユウ</t>
    </rPh>
    <rPh sb="63" eb="64">
      <t>カ</t>
    </rPh>
    <phoneticPr fontId="3"/>
  </si>
  <si>
    <t>Ｗプリント　学習の計画と記録</t>
    <rPh sb="6" eb="8">
      <t>ガクシュウ</t>
    </rPh>
    <rPh sb="9" eb="11">
      <t>ケイカク</t>
    </rPh>
    <rPh sb="12" eb="14">
      <t>キロク</t>
    </rPh>
    <phoneticPr fontId="3"/>
  </si>
  <si>
    <t>月　　日</t>
    <phoneticPr fontId="3"/>
  </si>
  <si>
    <t>　[　社　会　］</t>
    <rPh sb="3" eb="4">
      <t>シャ</t>
    </rPh>
    <rPh sb="5" eb="6">
      <t>カイ</t>
    </rPh>
    <phoneticPr fontId="3"/>
  </si>
  <si>
    <t>ヨーロッパ人との出会いと全国統一</t>
    <rPh sb="5" eb="6">
      <t>ジン</t>
    </rPh>
    <rPh sb="8" eb="10">
      <t>デア</t>
    </rPh>
    <rPh sb="12" eb="14">
      <t>ゼンコク</t>
    </rPh>
    <rPh sb="14" eb="16">
      <t>トウイツ</t>
    </rPh>
    <phoneticPr fontId="3"/>
  </si>
  <si>
    <t>江戸幕府の成立と鎖国</t>
    <rPh sb="0" eb="2">
      <t>エド</t>
    </rPh>
    <rPh sb="2" eb="4">
      <t>バクフ</t>
    </rPh>
    <rPh sb="5" eb="7">
      <t>セイリツ</t>
    </rPh>
    <rPh sb="8" eb="10">
      <t>サコク</t>
    </rPh>
    <phoneticPr fontId="3"/>
  </si>
  <si>
    <t>産業の発達と幕府政治の動き</t>
    <rPh sb="0" eb="2">
      <t>サンギョウ</t>
    </rPh>
    <rPh sb="3" eb="5">
      <t>ハッタツ</t>
    </rPh>
    <rPh sb="6" eb="8">
      <t>バクフ</t>
    </rPh>
    <rPh sb="8" eb="10">
      <t>セイジ</t>
    </rPh>
    <rPh sb="11" eb="12">
      <t>ウゴ</t>
    </rPh>
    <phoneticPr fontId="3"/>
  </si>
  <si>
    <r>
      <rPr>
        <u/>
        <sz val="10"/>
        <color theme="1"/>
        <rFont val="HGPｺﾞｼｯｸM"/>
        <family val="3"/>
        <charset val="128"/>
      </rPr>
      <t>学習の目標　（Can-Doチェック)</t>
    </r>
    <r>
      <rPr>
        <sz val="10"/>
        <color theme="1"/>
        <rFont val="HGPｺﾞｼｯｸM"/>
        <family val="3"/>
        <charset val="128"/>
      </rPr>
      <t xml:space="preserve">
□ヨーロッパ世界の発展と全国統一の流れを理解できる。
□戦国～安土桃山時代の日本について理解できる。
□戦国時代の戦い方の変化を読み取ることができる。
□秀吉の政策の意味について考えることができる。</t>
    </r>
    <r>
      <rPr>
        <u/>
        <sz val="10"/>
        <color theme="1"/>
        <rFont val="HGPｺﾞｼｯｸM"/>
        <family val="3"/>
        <charset val="128"/>
      </rPr>
      <t xml:space="preserve">
</t>
    </r>
    <rPh sb="3" eb="5">
      <t>モクヒョウ</t>
    </rPh>
    <rPh sb="26" eb="28">
      <t>セカイ</t>
    </rPh>
    <rPh sb="29" eb="31">
      <t>ハッテン</t>
    </rPh>
    <rPh sb="32" eb="34">
      <t>ゼンコク</t>
    </rPh>
    <rPh sb="34" eb="36">
      <t>トウイツ</t>
    </rPh>
    <rPh sb="37" eb="38">
      <t>ナガ</t>
    </rPh>
    <rPh sb="40" eb="42">
      <t>リカイ</t>
    </rPh>
    <rPh sb="48" eb="50">
      <t>センゴク</t>
    </rPh>
    <rPh sb="51" eb="53">
      <t>アヅチ</t>
    </rPh>
    <rPh sb="53" eb="55">
      <t>モモヤマ</t>
    </rPh>
    <rPh sb="55" eb="57">
      <t>ジダイ</t>
    </rPh>
    <rPh sb="58" eb="60">
      <t>ニホン</t>
    </rPh>
    <rPh sb="64" eb="66">
      <t>リカイ</t>
    </rPh>
    <rPh sb="72" eb="74">
      <t>センゴク</t>
    </rPh>
    <rPh sb="74" eb="76">
      <t>ジダイ</t>
    </rPh>
    <rPh sb="77" eb="78">
      <t>タタカ</t>
    </rPh>
    <rPh sb="79" eb="80">
      <t>カタ</t>
    </rPh>
    <rPh sb="81" eb="83">
      <t>ヘンカ</t>
    </rPh>
    <rPh sb="84" eb="85">
      <t>ヨ</t>
    </rPh>
    <rPh sb="86" eb="87">
      <t>ト</t>
    </rPh>
    <rPh sb="97" eb="99">
      <t>ヒデヨシ</t>
    </rPh>
    <rPh sb="100" eb="102">
      <t>セイサク</t>
    </rPh>
    <rPh sb="103" eb="105">
      <t>イミ</t>
    </rPh>
    <rPh sb="109" eb="110">
      <t>カンガ</t>
    </rPh>
    <phoneticPr fontId="3"/>
  </si>
  <si>
    <r>
      <rPr>
        <u/>
        <sz val="10"/>
        <color theme="1"/>
        <rFont val="HGPｺﾞｼｯｸM"/>
        <family val="3"/>
        <charset val="128"/>
      </rPr>
      <t>学習の目標　（Can-Doチェック)</t>
    </r>
    <r>
      <rPr>
        <sz val="10"/>
        <color theme="1"/>
        <rFont val="HGPｺﾞｼｯｸM"/>
        <family val="3"/>
        <charset val="128"/>
      </rPr>
      <t xml:space="preserve">
□江戸幕府の政治の動きを理解できる。
□江戸時代中期の日本の社会について理解できる。
□江戸時代の社会のようすと変化を読み取ることができる。
□江戸時代の農業について考えることができる。</t>
    </r>
    <r>
      <rPr>
        <u/>
        <sz val="10"/>
        <color theme="1"/>
        <rFont val="HGPｺﾞｼｯｸM"/>
        <family val="3"/>
        <charset val="128"/>
      </rPr>
      <t xml:space="preserve">
</t>
    </r>
    <rPh sb="3" eb="5">
      <t>モクヒョウ</t>
    </rPh>
    <rPh sb="21" eb="23">
      <t>エド</t>
    </rPh>
    <rPh sb="23" eb="25">
      <t>バクフ</t>
    </rPh>
    <rPh sb="26" eb="28">
      <t>セイジ</t>
    </rPh>
    <rPh sb="29" eb="30">
      <t>ウゴ</t>
    </rPh>
    <rPh sb="32" eb="34">
      <t>リカイ</t>
    </rPh>
    <rPh sb="40" eb="42">
      <t>エド</t>
    </rPh>
    <rPh sb="42" eb="44">
      <t>ジダイ</t>
    </rPh>
    <rPh sb="44" eb="46">
      <t>チュウキ</t>
    </rPh>
    <rPh sb="47" eb="49">
      <t>ニホン</t>
    </rPh>
    <rPh sb="50" eb="52">
      <t>シャカイ</t>
    </rPh>
    <rPh sb="56" eb="58">
      <t>リカイ</t>
    </rPh>
    <rPh sb="64" eb="66">
      <t>エド</t>
    </rPh>
    <rPh sb="66" eb="68">
      <t>ジダイ</t>
    </rPh>
    <rPh sb="69" eb="71">
      <t>シャカイ</t>
    </rPh>
    <rPh sb="76" eb="78">
      <t>ヘンカ</t>
    </rPh>
    <rPh sb="79" eb="80">
      <t>ヨ</t>
    </rPh>
    <rPh sb="81" eb="82">
      <t>ト</t>
    </rPh>
    <rPh sb="92" eb="94">
      <t>エド</t>
    </rPh>
    <rPh sb="94" eb="96">
      <t>ジダイ</t>
    </rPh>
    <rPh sb="97" eb="99">
      <t>ノウギョウ</t>
    </rPh>
    <rPh sb="103" eb="104">
      <t>カンガ</t>
    </rPh>
    <phoneticPr fontId="3"/>
  </si>
  <si>
    <t>◆自己評価しよう。</t>
    <phoneticPr fontId="3"/>
  </si>
  <si>
    <t>１．単元の学習に意欲的に取り組めましたか。
　Ａ　毎日意欲的に取り組んだ　　Ｂ　だいたい取り組んだ　　Ｃ　まったく取り組めなかった</t>
    <phoneticPr fontId="3"/>
  </si>
  <si>
    <t>２学期</t>
    <rPh sb="1" eb="3">
      <t>ガッキ</t>
    </rPh>
    <phoneticPr fontId="3"/>
  </si>
  <si>
    <t>欧米の進出と日本の開国</t>
    <rPh sb="0" eb="2">
      <t>オウベイ</t>
    </rPh>
    <rPh sb="3" eb="5">
      <t>シンシュツ</t>
    </rPh>
    <rPh sb="6" eb="8">
      <t>ニホン</t>
    </rPh>
    <rPh sb="9" eb="11">
      <t>カイコク</t>
    </rPh>
    <phoneticPr fontId="3"/>
  </si>
  <si>
    <t>明治維新</t>
    <rPh sb="0" eb="2">
      <t>メイジ</t>
    </rPh>
    <rPh sb="2" eb="4">
      <t>イシン</t>
    </rPh>
    <phoneticPr fontId="3"/>
  </si>
  <si>
    <r>
      <rPr>
        <sz val="10"/>
        <rFont val="ＭＳ ゴシック"/>
        <family val="3"/>
        <charset val="128"/>
      </rPr>
      <t>◆ふり返り…「できたこと」「できなかったこと」「復習しておきたいこと」「復習したこと」「これからどう勉強したいか」などを自由に書こう。</t>
    </r>
    <r>
      <rPr>
        <sz val="9"/>
        <color theme="3"/>
        <rFont val="游ゴシック"/>
        <family val="2"/>
        <charset val="128"/>
        <scheme val="minor"/>
      </rPr>
      <t xml:space="preserve">
</t>
    </r>
    <r>
      <rPr>
        <sz val="9"/>
        <color rgb="FFFF0000"/>
        <rFont val="游ゴシック"/>
        <family val="2"/>
        <charset val="128"/>
        <scheme val="minor"/>
      </rPr>
      <t xml:space="preserve">
</t>
    </r>
    <r>
      <rPr>
        <b/>
        <sz val="14"/>
        <color rgb="FFFF0000"/>
        <rFont val="ＭＳ Ｐゴシック"/>
        <family val="3"/>
        <charset val="128"/>
      </rPr>
      <t>・テストで目標の80点をとることができた。</t>
    </r>
    <r>
      <rPr>
        <sz val="14"/>
        <color rgb="FFFF0000"/>
        <rFont val="ＭＳ Ｐゴシック"/>
        <family val="3"/>
        <charset val="128"/>
      </rPr>
      <t xml:space="preserve">
</t>
    </r>
    <r>
      <rPr>
        <b/>
        <sz val="14"/>
        <color rgb="FFFF0000"/>
        <rFont val="ＭＳ Ｐゴシック"/>
        <family val="3"/>
        <charset val="128"/>
      </rPr>
      <t>・テストやプリントで並べかえ問題をたくさん間違えたので，ノートにできごとと年代を整理した。並べかえ問題だけ，もう一度解いた。</t>
    </r>
    <r>
      <rPr>
        <sz val="9"/>
        <color theme="3"/>
        <rFont val="游ゴシック"/>
        <family val="3"/>
        <charset val="128"/>
        <scheme val="minor"/>
      </rPr>
      <t xml:space="preserve">
</t>
    </r>
    <rPh sb="3" eb="4">
      <t>カエ</t>
    </rPh>
    <rPh sb="24" eb="26">
      <t>フクシュウ</t>
    </rPh>
    <rPh sb="36" eb="38">
      <t>フクシュウ</t>
    </rPh>
    <rPh sb="50" eb="52">
      <t>ベンキョウ</t>
    </rPh>
    <rPh sb="60" eb="62">
      <t>ジユウ</t>
    </rPh>
    <rPh sb="63" eb="64">
      <t>カ</t>
    </rPh>
    <rPh sb="74" eb="76">
      <t>モクヒョウ</t>
    </rPh>
    <rPh sb="79" eb="80">
      <t>テン</t>
    </rPh>
    <rPh sb="101" eb="102">
      <t>ナラ</t>
    </rPh>
    <rPh sb="105" eb="107">
      <t>モンダイ</t>
    </rPh>
    <rPh sb="112" eb="114">
      <t>マチガ</t>
    </rPh>
    <rPh sb="128" eb="130">
      <t>ネンダイ</t>
    </rPh>
    <rPh sb="131" eb="133">
      <t>セイリ</t>
    </rPh>
    <rPh sb="136" eb="137">
      <t>ナラ</t>
    </rPh>
    <rPh sb="140" eb="142">
      <t>モンダイ</t>
    </rPh>
    <rPh sb="147" eb="149">
      <t>イチド</t>
    </rPh>
    <rPh sb="149" eb="150">
      <t>ト</t>
    </rPh>
    <phoneticPr fontId="3"/>
  </si>
  <si>
    <r>
      <rPr>
        <sz val="10"/>
        <color theme="1"/>
        <rFont val="ＭＳ ゴシック"/>
        <family val="3"/>
        <charset val="128"/>
      </rPr>
      <t>◆自分の目標を書こう。</t>
    </r>
    <r>
      <rPr>
        <sz val="10"/>
        <color theme="1"/>
        <rFont val="HGPｺﾞｼｯｸM"/>
        <family val="3"/>
        <charset val="128"/>
      </rPr>
      <t xml:space="preserve">
</t>
    </r>
    <r>
      <rPr>
        <b/>
        <sz val="14"/>
        <color rgb="FFFF0000"/>
        <rFont val="ＭＳ Ｐゴシック"/>
        <family val="3"/>
        <charset val="128"/>
      </rPr>
      <t>・1日30分ふり返る。
・テストで80点とる。
・わからない問題をわかるまで解く。</t>
    </r>
    <rPh sb="43" eb="45">
      <t>モンダイ</t>
    </rPh>
    <rPh sb="51" eb="52">
      <t>ト</t>
    </rPh>
    <phoneticPr fontId="3"/>
  </si>
  <si>
    <t>２．学習する際に，ノートのまとめ方など，理解が深まる工夫をしましたか。
　Ａ　工夫して取り組んだ　　Ｂ　少し工夫して取り組んだ　　Ｃ　ほとんどできなかった</t>
    <rPh sb="2" eb="4">
      <t>ガクシュウ</t>
    </rPh>
    <rPh sb="6" eb="7">
      <t>サイ</t>
    </rPh>
    <rPh sb="16" eb="17">
      <t>カタ</t>
    </rPh>
    <rPh sb="20" eb="22">
      <t>リカイ</t>
    </rPh>
    <rPh sb="23" eb="24">
      <t>フカ</t>
    </rPh>
    <rPh sb="26" eb="28">
      <t>クフウ</t>
    </rPh>
    <rPh sb="39" eb="41">
      <t>クフウ</t>
    </rPh>
    <rPh sb="43" eb="44">
      <t>ト</t>
    </rPh>
    <rPh sb="45" eb="46">
      <t>ク</t>
    </rPh>
    <rPh sb="52" eb="53">
      <t>スコ</t>
    </rPh>
    <rPh sb="54" eb="56">
      <t>クフウ</t>
    </rPh>
    <rPh sb="58" eb="59">
      <t>ト</t>
    </rPh>
    <rPh sb="60" eb="61">
      <t>ク</t>
    </rPh>
    <phoneticPr fontId="3"/>
  </si>
  <si>
    <r>
      <rPr>
        <sz val="10"/>
        <rFont val="ＭＳ ゴシック"/>
        <family val="3"/>
        <charset val="128"/>
      </rPr>
      <t>◆自分の目標を書こう。</t>
    </r>
    <r>
      <rPr>
        <sz val="9.5"/>
        <color theme="3"/>
        <rFont val="HGPｺﾞｼｯｸM"/>
        <family val="3"/>
        <charset val="128"/>
      </rPr>
      <t xml:space="preserve">
</t>
    </r>
    <r>
      <rPr>
        <b/>
        <sz val="16"/>
        <color rgb="FFFF0000"/>
        <rFont val="HGPｺﾞｼｯｸM"/>
        <family val="3"/>
        <charset val="128"/>
      </rPr>
      <t>・1日30分ふり返る。
・プリントで80点とる。</t>
    </r>
    <rPh sb="4" eb="6">
      <t>モクヒョウ</t>
    </rPh>
    <rPh sb="7" eb="8">
      <t>カ</t>
    </rPh>
    <phoneticPr fontId="3"/>
  </si>
  <si>
    <r>
      <rPr>
        <sz val="10"/>
        <rFont val="ＭＳ ゴシック"/>
        <family val="3"/>
        <charset val="128"/>
      </rPr>
      <t>◆ふり返り…「できたこと」「できなかったこと」「復習しておきたいこと」「復習したこと」「これからどう勉強したいか」などを自由に書こう。</t>
    </r>
    <r>
      <rPr>
        <sz val="9"/>
        <color theme="3"/>
        <rFont val="游ゴシック"/>
        <family val="2"/>
        <charset val="128"/>
        <scheme val="minor"/>
      </rPr>
      <t xml:space="preserve">
</t>
    </r>
    <r>
      <rPr>
        <b/>
        <sz val="14"/>
        <color rgb="FFFF0000"/>
        <rFont val="HGPｺﾞｼｯｸM"/>
        <family val="3"/>
        <charset val="128"/>
      </rPr>
      <t>・目標の80点をとることができた。</t>
    </r>
    <r>
      <rPr>
        <sz val="9"/>
        <color rgb="FFFF0000"/>
        <rFont val="HGPｺﾞｼｯｸM"/>
        <family val="3"/>
        <charset val="128"/>
      </rPr>
      <t xml:space="preserve">
</t>
    </r>
    <r>
      <rPr>
        <b/>
        <sz val="14"/>
        <color rgb="FFFF0000"/>
        <rFont val="HGPｺﾞｼｯｸM"/>
        <family val="3"/>
        <charset val="128"/>
      </rPr>
      <t>・並べかえ問題を間違えたので，ノートにできごとと年代を３回書いて復習した。覚え方もまとめた。</t>
    </r>
    <r>
      <rPr>
        <sz val="9"/>
        <color theme="3"/>
        <rFont val="游ゴシック"/>
        <family val="3"/>
        <charset val="128"/>
        <scheme val="minor"/>
      </rPr>
      <t xml:space="preserve">
</t>
    </r>
    <rPh sb="3" eb="4">
      <t>カエ</t>
    </rPh>
    <rPh sb="24" eb="26">
      <t>フクシュウ</t>
    </rPh>
    <rPh sb="36" eb="38">
      <t>フクシュウ</t>
    </rPh>
    <rPh sb="50" eb="52">
      <t>ベンキョウ</t>
    </rPh>
    <rPh sb="60" eb="62">
      <t>ジユウ</t>
    </rPh>
    <rPh sb="63" eb="64">
      <t>カ</t>
    </rPh>
    <rPh sb="69" eb="71">
      <t>モクヒョウ</t>
    </rPh>
    <rPh sb="74" eb="75">
      <t>テン</t>
    </rPh>
    <rPh sb="87" eb="88">
      <t>ナラ</t>
    </rPh>
    <rPh sb="91" eb="93">
      <t>モンダイ</t>
    </rPh>
    <rPh sb="94" eb="96">
      <t>マチガ</t>
    </rPh>
    <rPh sb="110" eb="112">
      <t>ネンダイ</t>
    </rPh>
    <rPh sb="114" eb="115">
      <t>カイ</t>
    </rPh>
    <rPh sb="115" eb="116">
      <t>カ</t>
    </rPh>
    <rPh sb="118" eb="120">
      <t>フクシュウ</t>
    </rPh>
    <rPh sb="123" eb="124">
      <t>オボ</t>
    </rPh>
    <rPh sb="125" eb="126">
      <t>カタ</t>
    </rPh>
    <phoneticPr fontId="3"/>
  </si>
  <si>
    <t>教科書ページ</t>
    <rPh sb="0" eb="3">
      <t>キョウカショ</t>
    </rPh>
    <phoneticPr fontId="3"/>
  </si>
  <si>
    <t>東ｐ.150～160　帝ｐ.165～175　教ｐ.172～182　日ｐ.155～165</t>
    <rPh sb="0" eb="1">
      <t>ヒガシ</t>
    </rPh>
    <rPh sb="11" eb="12">
      <t>ミカド</t>
    </rPh>
    <rPh sb="22" eb="23">
      <t>キョウ</t>
    </rPh>
    <rPh sb="33" eb="34">
      <t>ニチ</t>
    </rPh>
    <phoneticPr fontId="3"/>
  </si>
  <si>
    <t>先生</t>
    <rPh sb="0" eb="2">
      <t>センセイ</t>
    </rPh>
    <phoneticPr fontId="3"/>
  </si>
  <si>
    <t>&lt;学習の計画と記録　使用の流れ例&gt;</t>
    <rPh sb="1" eb="3">
      <t>ガクシュウ</t>
    </rPh>
    <rPh sb="4" eb="6">
      <t>ケイカク</t>
    </rPh>
    <rPh sb="7" eb="9">
      <t>キロク</t>
    </rPh>
    <rPh sb="10" eb="12">
      <t>シヨウ</t>
    </rPh>
    <rPh sb="13" eb="14">
      <t>ナガ</t>
    </rPh>
    <rPh sb="15" eb="16">
      <t>レイ</t>
    </rPh>
    <phoneticPr fontId="3"/>
  </si>
  <si>
    <t>B</t>
  </si>
  <si>
    <t>学習の計画と記録</t>
    <rPh sb="0" eb="2">
      <t>ガクシュウ</t>
    </rPh>
    <rPh sb="3" eb="5">
      <t>ケイカク</t>
    </rPh>
    <rPh sb="6" eb="8">
      <t>キロク</t>
    </rPh>
    <phoneticPr fontId="3"/>
  </si>
  <si>
    <t>１．この単元の学習に意欲的に取り組めましたか。
　Ａ　意欲的に取り組めた　　　Ｂ　だいたい取り組めた　　
　Ｃ　あまり取り組めなかった　Ｄ　まったく取り組めなかった</t>
    <rPh sb="4" eb="6">
      <t>タンゲン</t>
    </rPh>
    <rPh sb="7" eb="9">
      <t>ガクシュウ</t>
    </rPh>
    <rPh sb="10" eb="13">
      <t>イヨクテキ</t>
    </rPh>
    <rPh sb="14" eb="15">
      <t>ト</t>
    </rPh>
    <rPh sb="16" eb="17">
      <t>ク</t>
    </rPh>
    <rPh sb="74" eb="75">
      <t>ト</t>
    </rPh>
    <rPh sb="76" eb="77">
      <t>ク</t>
    </rPh>
    <phoneticPr fontId="3"/>
  </si>
  <si>
    <t>１．この学期の学習に意欲的に取り組めましたか。
　Ａ　意欲的に取り組めた　　　Ｂ　だいたい取り組めた　　
　Ｃ　あまり取り組めなかった　Ｄ　まったく取り組めなかった</t>
    <rPh sb="4" eb="6">
      <t>ガッキ</t>
    </rPh>
    <rPh sb="7" eb="9">
      <t>ガクシュウ</t>
    </rPh>
    <rPh sb="10" eb="13">
      <t>イヨクテキ</t>
    </rPh>
    <rPh sb="14" eb="15">
      <t>ト</t>
    </rPh>
    <rPh sb="16" eb="17">
      <t>ク</t>
    </rPh>
    <rPh sb="74" eb="75">
      <t>ト</t>
    </rPh>
    <rPh sb="76" eb="77">
      <t>ク</t>
    </rPh>
    <phoneticPr fontId="3"/>
  </si>
  <si>
    <t>２．学習の仕方やノートのまとめ方など，理解が深まる工夫をしましたか。
　Ａ　工夫しながら取り組んだ　　Ｂ　少し工夫しながら取り組んだ　　
　Ｃ　あまりできなかった　　　　Ｄ　まったくできなかった</t>
    <rPh sb="2" eb="4">
      <t>ガクシュウ</t>
    </rPh>
    <rPh sb="5" eb="7">
      <t>シカタ</t>
    </rPh>
    <rPh sb="15" eb="16">
      <t>カタ</t>
    </rPh>
    <rPh sb="19" eb="21">
      <t>リカイ</t>
    </rPh>
    <rPh sb="22" eb="23">
      <t>フカ</t>
    </rPh>
    <rPh sb="25" eb="27">
      <t>クフウ</t>
    </rPh>
    <rPh sb="38" eb="40">
      <t>クフウ</t>
    </rPh>
    <rPh sb="44" eb="45">
      <t>ト</t>
    </rPh>
    <rPh sb="46" eb="47">
      <t>ク</t>
    </rPh>
    <rPh sb="53" eb="54">
      <t>スコ</t>
    </rPh>
    <rPh sb="55" eb="57">
      <t>クフウ</t>
    </rPh>
    <rPh sb="61" eb="62">
      <t>ト</t>
    </rPh>
    <rPh sb="63" eb="64">
      <t>ク</t>
    </rPh>
    <phoneticPr fontId="3"/>
  </si>
  <si>
    <t>５．次の単元に取り組むときの改善点を確認できましたか。 
　Ａ　確認できた　　Ｂ　確認できていない　　</t>
    <rPh sb="2" eb="3">
      <t>ツギ</t>
    </rPh>
    <rPh sb="4" eb="6">
      <t>タンゲン</t>
    </rPh>
    <rPh sb="7" eb="8">
      <t>ト</t>
    </rPh>
    <rPh sb="9" eb="10">
      <t>ク</t>
    </rPh>
    <rPh sb="14" eb="17">
      <t>カイゼンテン</t>
    </rPh>
    <rPh sb="18" eb="20">
      <t>カクニン</t>
    </rPh>
    <rPh sb="32" eb="34">
      <t>カクニン</t>
    </rPh>
    <rPh sb="41" eb="43">
      <t>カクニン</t>
    </rPh>
    <phoneticPr fontId="3"/>
  </si>
  <si>
    <t>５．次の学期に取り組むときの改善点を確認できましたか。 
　Ａ　確認できた　　Ｂ　確認できていない　　</t>
    <rPh sb="2" eb="3">
      <t>ツギ</t>
    </rPh>
    <rPh sb="4" eb="6">
      <t>ガッキ</t>
    </rPh>
    <rPh sb="7" eb="8">
      <t>ト</t>
    </rPh>
    <rPh sb="9" eb="10">
      <t>ク</t>
    </rPh>
    <rPh sb="14" eb="17">
      <t>カイゼンテン</t>
    </rPh>
    <rPh sb="18" eb="20">
      <t>カクニン</t>
    </rPh>
    <rPh sb="32" eb="34">
      <t>カクニン</t>
    </rPh>
    <rPh sb="41" eb="43">
      <t>カクニン</t>
    </rPh>
    <phoneticPr fontId="3"/>
  </si>
  <si>
    <t>１学期</t>
    <rPh sb="1" eb="3">
      <t>ガッキ</t>
    </rPh>
    <phoneticPr fontId="3"/>
  </si>
  <si>
    <r>
      <rPr>
        <sz val="10"/>
        <color theme="1"/>
        <rFont val="ＭＳ ゴシック"/>
        <family val="3"/>
        <charset val="128"/>
      </rPr>
      <t>◆自分の目標を書こう。</t>
    </r>
    <r>
      <rPr>
        <sz val="10"/>
        <color theme="1"/>
        <rFont val="HGPｺﾞｼｯｸM"/>
        <family val="3"/>
        <charset val="128"/>
      </rPr>
      <t xml:space="preserve">
</t>
    </r>
    <phoneticPr fontId="3"/>
  </si>
  <si>
    <t>いずれかをご使用ください。</t>
    <rPh sb="6" eb="8">
      <t>シヨウ</t>
    </rPh>
    <phoneticPr fontId="3"/>
  </si>
  <si>
    <t>①</t>
    <phoneticPr fontId="3"/>
  </si>
  <si>
    <t>②</t>
    <phoneticPr fontId="3"/>
  </si>
  <si>
    <t>③</t>
    <phoneticPr fontId="3"/>
  </si>
  <si>
    <t>⑤</t>
    <phoneticPr fontId="3"/>
  </si>
  <si>
    <t>④</t>
    <phoneticPr fontId="3"/>
  </si>
  <si>
    <r>
      <rPr>
        <sz val="9"/>
        <rFont val="ＭＳ ゴシック"/>
        <family val="3"/>
        <charset val="128"/>
      </rPr>
      <t>◆自分の目標を書こう。</t>
    </r>
    <r>
      <rPr>
        <sz val="9.5"/>
        <color theme="3"/>
        <rFont val="HGPｺﾞｼｯｸM"/>
        <family val="3"/>
        <charset val="128"/>
      </rPr>
      <t xml:space="preserve">
</t>
    </r>
  </si>
  <si>
    <r>
      <rPr>
        <sz val="10"/>
        <rFont val="ＭＳ ゴシック"/>
        <family val="3"/>
        <charset val="128"/>
      </rPr>
      <t>◆自分の目標を書こう。</t>
    </r>
    <r>
      <rPr>
        <sz val="9.5"/>
        <color theme="3"/>
        <rFont val="HGPｺﾞｼｯｸM"/>
        <family val="3"/>
        <charset val="128"/>
      </rPr>
      <t xml:space="preserve">
</t>
    </r>
    <phoneticPr fontId="3"/>
  </si>
  <si>
    <t>※画像は各回ごと</t>
    <rPh sb="1" eb="3">
      <t>ガゾウ</t>
    </rPh>
    <rPh sb="4" eb="6">
      <t>カクカイ</t>
    </rPh>
    <phoneticPr fontId="3"/>
  </si>
  <si>
    <t>評価</t>
    <rPh sb="0" eb="2">
      <t>ヒョウカ</t>
    </rPh>
    <phoneticPr fontId="3"/>
  </si>
  <si>
    <t>年</t>
    <rPh sb="0" eb="1">
      <t>ネン</t>
    </rPh>
    <phoneticPr fontId="3"/>
  </si>
  <si>
    <t>名前</t>
    <rPh sb="0" eb="2">
      <t>ナマエ</t>
    </rPh>
    <phoneticPr fontId="3"/>
  </si>
  <si>
    <t>このファイルには，次の２種類のシートがあります。</t>
    <rPh sb="9" eb="10">
      <t>ツギ</t>
    </rPh>
    <rPh sb="12" eb="14">
      <t>シュルイ</t>
    </rPh>
    <phoneticPr fontId="3"/>
  </si>
  <si>
    <t>評価の具体例</t>
    <rPh sb="0" eb="2">
      <t>ヒョウカ</t>
    </rPh>
    <rPh sb="3" eb="5">
      <t>グタイ</t>
    </rPh>
    <rPh sb="5" eb="6">
      <t>レイ</t>
    </rPh>
    <phoneticPr fontId="3"/>
  </si>
  <si>
    <t>３学期</t>
    <rPh sb="1" eb="3">
      <t>ガッキ</t>
    </rPh>
    <phoneticPr fontId="3"/>
  </si>
  <si>
    <t>先生</t>
    <rPh sb="0" eb="2">
      <t>センセイ</t>
    </rPh>
    <phoneticPr fontId="3"/>
  </si>
  <si>
    <r>
      <t>・各回ごとか，学期ごとの</t>
    </r>
    <r>
      <rPr>
        <b/>
        <sz val="11"/>
        <color theme="1"/>
        <rFont val="游ゴシック"/>
        <family val="3"/>
        <charset val="128"/>
        <scheme val="minor"/>
      </rPr>
      <t>「学習の計画と記録」</t>
    </r>
    <r>
      <rPr>
        <sz val="11"/>
        <color theme="1"/>
        <rFont val="游ゴシック"/>
        <family val="2"/>
        <charset val="128"/>
        <scheme val="minor"/>
      </rPr>
      <t>シートを選択し，生徒数分出力する。</t>
    </r>
    <rPh sb="1" eb="3">
      <t>カクカイ</t>
    </rPh>
    <rPh sb="7" eb="9">
      <t>ガッキ</t>
    </rPh>
    <rPh sb="13" eb="15">
      <t>ガクシュウ</t>
    </rPh>
    <rPh sb="16" eb="18">
      <t>ケイカク</t>
    </rPh>
    <rPh sb="19" eb="21">
      <t>キロク</t>
    </rPh>
    <rPh sb="26" eb="28">
      <t>センタク</t>
    </rPh>
    <rPh sb="30" eb="33">
      <t>セイトスウ</t>
    </rPh>
    <rPh sb="33" eb="34">
      <t>ブン</t>
    </rPh>
    <rPh sb="34" eb="36">
      <t>シュツリョク</t>
    </rPh>
    <phoneticPr fontId="3"/>
  </si>
  <si>
    <r>
      <t>・</t>
    </r>
    <r>
      <rPr>
        <b/>
        <sz val="11"/>
        <color theme="1"/>
        <rFont val="游ゴシック"/>
        <family val="3"/>
        <charset val="128"/>
        <scheme val="minor"/>
      </rPr>
      <t>「学習の計画と記録」</t>
    </r>
    <r>
      <rPr>
        <sz val="11"/>
        <color theme="1"/>
        <rFont val="游ゴシック"/>
        <family val="2"/>
        <charset val="128"/>
        <scheme val="minor"/>
      </rPr>
      <t>の中にある「◆自分の目標を書こう。」の欄に目標を書く。</t>
    </r>
    <rPh sb="2" eb="4">
      <t>ガクシュウ</t>
    </rPh>
    <rPh sb="5" eb="7">
      <t>ケイカク</t>
    </rPh>
    <rPh sb="8" eb="10">
      <t>キロク</t>
    </rPh>
    <rPh sb="12" eb="13">
      <t>ナカ</t>
    </rPh>
    <rPh sb="18" eb="20">
      <t>ジブン</t>
    </rPh>
    <rPh sb="21" eb="23">
      <t>モクヒョウ</t>
    </rPh>
    <rPh sb="24" eb="25">
      <t>カ</t>
    </rPh>
    <rPh sb="30" eb="31">
      <t>ラン</t>
    </rPh>
    <rPh sb="32" eb="34">
      <t>モクヒョウ</t>
    </rPh>
    <rPh sb="35" eb="36">
      <t>カ</t>
    </rPh>
    <phoneticPr fontId="3"/>
  </si>
  <si>
    <t>＜①「学習の計画と記録」の選択と出力＞</t>
    <rPh sb="3" eb="5">
      <t>ガクシュウ</t>
    </rPh>
    <rPh sb="6" eb="8">
      <t>ケイカク</t>
    </rPh>
    <rPh sb="9" eb="11">
      <t>キロク</t>
    </rPh>
    <rPh sb="13" eb="15">
      <t>センタク</t>
    </rPh>
    <rPh sb="16" eb="18">
      <t>シュツリョク</t>
    </rPh>
    <phoneticPr fontId="3"/>
  </si>
  <si>
    <t>&lt;②・④「学習の計画と記録」の書き方例&gt;</t>
    <rPh sb="5" eb="7">
      <t>ガクシュウ</t>
    </rPh>
    <rPh sb="8" eb="10">
      <t>ケイカク</t>
    </rPh>
    <rPh sb="11" eb="13">
      <t>キロク</t>
    </rPh>
    <rPh sb="15" eb="16">
      <t>カ</t>
    </rPh>
    <rPh sb="17" eb="18">
      <t>カタ</t>
    </rPh>
    <rPh sb="18" eb="19">
      <t>レイ</t>
    </rPh>
    <phoneticPr fontId="3"/>
  </si>
  <si>
    <t>・自分の力より低い目標を立てている。
・目標に向かって取り組むことができていない。
・間違えた問題の復習ができていない。
・自分の学習状況をふまえた次の目標が立てられていない。</t>
    <rPh sb="62" eb="64">
      <t>ジブン</t>
    </rPh>
    <rPh sb="65" eb="67">
      <t>ガクシュウ</t>
    </rPh>
    <rPh sb="67" eb="69">
      <t>ジョウキョウ</t>
    </rPh>
    <rPh sb="79" eb="80">
      <t>タ</t>
    </rPh>
    <phoneticPr fontId="3"/>
  </si>
  <si>
    <t>・高い目標が立てられている。
・目標に向かって取り組んだことによって，目標を達成している。
・間違えた問題を復習し，自分の学習を調整しようとしている。
・自分の学習状況を把握し，結果をふまえた上で次の目標が具体的に立てられている。</t>
    <phoneticPr fontId="3"/>
  </si>
  <si>
    <t>・目標に向かって取り組んだが，目標を達成できなかった。
・間違えた問題の解きなおしをしている。
・自分の学習状況から，次の目標を立てようとしている。</t>
    <rPh sb="29" eb="31">
      <t>マチガ</t>
    </rPh>
    <rPh sb="33" eb="35">
      <t>モンダイ</t>
    </rPh>
    <rPh sb="36" eb="37">
      <t>ト</t>
    </rPh>
    <rPh sb="49" eb="51">
      <t>ジブン</t>
    </rPh>
    <rPh sb="52" eb="54">
      <t>ガクシュウ</t>
    </rPh>
    <rPh sb="54" eb="56">
      <t>ジョウキョウ</t>
    </rPh>
    <rPh sb="59" eb="60">
      <t>ツギ</t>
    </rPh>
    <rPh sb="61" eb="63">
      <t>モクヒョウ</t>
    </rPh>
    <rPh sb="64" eb="65">
      <t>タ</t>
    </rPh>
    <phoneticPr fontId="3"/>
  </si>
  <si>
    <r>
      <t>・「単元別個人票(個人成績資料)」を確認しながら，</t>
    </r>
    <r>
      <rPr>
        <b/>
        <sz val="11"/>
        <color theme="1"/>
        <rFont val="游ゴシック"/>
        <family val="3"/>
        <charset val="128"/>
        <scheme val="minor"/>
      </rPr>
      <t>「学習の計画と記録」</t>
    </r>
    <r>
      <rPr>
        <sz val="11"/>
        <color theme="1"/>
        <rFont val="游ゴシック"/>
        <family val="2"/>
        <charset val="128"/>
        <scheme val="minor"/>
      </rPr>
      <t>に得点やふり返りを記入する。</t>
    </r>
    <rPh sb="2" eb="4">
      <t>タンゲン</t>
    </rPh>
    <rPh sb="4" eb="5">
      <t>ベツ</t>
    </rPh>
    <rPh sb="5" eb="7">
      <t>コジン</t>
    </rPh>
    <rPh sb="7" eb="8">
      <t>ヒョウ</t>
    </rPh>
    <rPh sb="9" eb="11">
      <t>コジン</t>
    </rPh>
    <rPh sb="11" eb="13">
      <t>セイセキ</t>
    </rPh>
    <rPh sb="13" eb="15">
      <t>シリョウ</t>
    </rPh>
    <rPh sb="18" eb="20">
      <t>カクニン</t>
    </rPh>
    <rPh sb="26" eb="28">
      <t>ガクシュウ</t>
    </rPh>
    <rPh sb="29" eb="31">
      <t>ケイカク</t>
    </rPh>
    <rPh sb="32" eb="34">
      <t>キロク</t>
    </rPh>
    <rPh sb="36" eb="38">
      <t>トクテン</t>
    </rPh>
    <rPh sb="41" eb="42">
      <t>カエ</t>
    </rPh>
    <rPh sb="44" eb="46">
      <t>キニュウ</t>
    </rPh>
    <phoneticPr fontId="3"/>
  </si>
  <si>
    <r>
      <t>・</t>
    </r>
    <r>
      <rPr>
        <b/>
        <sz val="11"/>
        <color theme="1"/>
        <rFont val="游ゴシック"/>
        <family val="3"/>
        <charset val="128"/>
        <scheme val="minor"/>
      </rPr>
      <t>［自動集計ソフトSasatto］</t>
    </r>
    <r>
      <rPr>
        <sz val="11"/>
        <color theme="1"/>
        <rFont val="游ゴシック"/>
        <family val="2"/>
        <charset val="128"/>
        <scheme val="minor"/>
      </rPr>
      <t>の中の「単元別個人票</t>
    </r>
    <r>
      <rPr>
        <sz val="11"/>
        <color theme="1"/>
        <rFont val="游ゴシック"/>
        <family val="3"/>
        <charset val="128"/>
        <scheme val="minor"/>
      </rPr>
      <t>(個人成績資料)</t>
    </r>
    <r>
      <rPr>
        <sz val="11"/>
        <color theme="1"/>
        <rFont val="游ゴシック"/>
        <family val="2"/>
        <charset val="128"/>
        <scheme val="minor"/>
      </rPr>
      <t>」を出力して生徒に配付する。</t>
    </r>
    <rPh sb="26" eb="27">
      <t>ヒョウ</t>
    </rPh>
    <rPh sb="28" eb="30">
      <t>コジン</t>
    </rPh>
    <rPh sb="30" eb="32">
      <t>セイセキ</t>
    </rPh>
    <rPh sb="32" eb="34">
      <t>シリョウ</t>
    </rPh>
    <rPh sb="44" eb="46">
      <t>ハイフ</t>
    </rPh>
    <phoneticPr fontId="3"/>
  </si>
  <si>
    <r>
      <t>・定期テスト後などに</t>
    </r>
    <r>
      <rPr>
        <b/>
        <sz val="11"/>
        <color theme="1"/>
        <rFont val="游ゴシック"/>
        <family val="3"/>
        <charset val="128"/>
        <scheme val="minor"/>
      </rPr>
      <t>「学習の計画と記録」</t>
    </r>
    <r>
      <rPr>
        <sz val="11"/>
        <color theme="1"/>
        <rFont val="游ゴシック"/>
        <family val="2"/>
        <charset val="128"/>
        <scheme val="minor"/>
      </rPr>
      <t>を回収する。評価などの参考資料として使用する。</t>
    </r>
    <rPh sb="1" eb="3">
      <t>テイキ</t>
    </rPh>
    <rPh sb="6" eb="7">
      <t>アト</t>
    </rPh>
    <rPh sb="11" eb="13">
      <t>ガクシュウ</t>
    </rPh>
    <rPh sb="14" eb="16">
      <t>ケイカク</t>
    </rPh>
    <rPh sb="17" eb="19">
      <t>キロク</t>
    </rPh>
    <rPh sb="21" eb="23">
      <t>カイシュウ</t>
    </rPh>
    <rPh sb="26" eb="28">
      <t>ヒョウカ</t>
    </rPh>
    <rPh sb="31" eb="33">
      <t>サンコウ</t>
    </rPh>
    <rPh sb="33" eb="35">
      <t>シリョウ</t>
    </rPh>
    <rPh sb="38" eb="40">
      <t>シヨウ</t>
    </rPh>
    <phoneticPr fontId="3"/>
  </si>
  <si>
    <t>１　「各回ごと」：各単元ごとに目標やふり返りを記入する欄があります。</t>
    <rPh sb="3" eb="5">
      <t>カクカイ</t>
    </rPh>
    <rPh sb="9" eb="10">
      <t>カク</t>
    </rPh>
    <rPh sb="10" eb="12">
      <t>タンゲン</t>
    </rPh>
    <rPh sb="20" eb="21">
      <t>カエ</t>
    </rPh>
    <phoneticPr fontId="3"/>
  </si>
  <si>
    <t>２　「１学期」「２学期」「３学期」：目標やふり返りを記入する欄は，学期に１回です。</t>
    <rPh sb="4" eb="6">
      <t>ガッキ</t>
    </rPh>
    <rPh sb="9" eb="11">
      <t>ガッキ</t>
    </rPh>
    <rPh sb="14" eb="16">
      <t>ガッキ</t>
    </rPh>
    <rPh sb="18" eb="20">
      <t>モクヒョウ</t>
    </rPh>
    <rPh sb="23" eb="24">
      <t>カエ</t>
    </rPh>
    <rPh sb="26" eb="28">
      <t>キニュウ</t>
    </rPh>
    <rPh sb="30" eb="31">
      <t>ラン</t>
    </rPh>
    <rPh sb="33" eb="35">
      <t>ガッキ</t>
    </rPh>
    <rPh sb="37" eb="38">
      <t>カイ</t>
    </rPh>
    <phoneticPr fontId="3"/>
  </si>
  <si>
    <t>書き方の例を赤字で示しています。下記は一例ですので，自由にご使用ください。</t>
    <rPh sb="0" eb="1">
      <t>カ</t>
    </rPh>
    <rPh sb="2" eb="3">
      <t>カタ</t>
    </rPh>
    <rPh sb="4" eb="5">
      <t>レイ</t>
    </rPh>
    <rPh sb="6" eb="8">
      <t>アカジ</t>
    </rPh>
    <rPh sb="9" eb="10">
      <t>シメ</t>
    </rPh>
    <phoneticPr fontId="3"/>
  </si>
  <si>
    <t>３．自分の設定した目標を達成できましたか。
　Ａ　達成できた　　　　　　　Ｂ　だいたい達成できた　　
　Ｃ　あまり達成できなかった　Ｄ　まったく達成できなかった</t>
    <rPh sb="2" eb="4">
      <t>ジブン</t>
    </rPh>
    <rPh sb="5" eb="7">
      <t>セッテイ</t>
    </rPh>
    <rPh sb="9" eb="11">
      <t>モクヒョウ</t>
    </rPh>
    <rPh sb="12" eb="14">
      <t>タッセイ</t>
    </rPh>
    <rPh sb="25" eb="27">
      <t>タッセイ</t>
    </rPh>
    <rPh sb="43" eb="45">
      <t>タッセイ</t>
    </rPh>
    <rPh sb="57" eb="59">
      <t>タッセイ</t>
    </rPh>
    <phoneticPr fontId="3"/>
  </si>
  <si>
    <t>＜主体的に学習に取り組む態度の評価の例＞</t>
    <rPh sb="1" eb="4">
      <t>シュタイテキ</t>
    </rPh>
    <rPh sb="5" eb="7">
      <t>ガクシュウ</t>
    </rPh>
    <rPh sb="8" eb="9">
      <t>ト</t>
    </rPh>
    <rPh sb="10" eb="11">
      <t>ク</t>
    </rPh>
    <rPh sb="12" eb="14">
      <t>タイド</t>
    </rPh>
    <rPh sb="15" eb="17">
      <t>ヒョウカ</t>
    </rPh>
    <rPh sb="18" eb="19">
      <t>レイ</t>
    </rPh>
    <phoneticPr fontId="3"/>
  </si>
  <si>
    <t>Ａ</t>
    <phoneticPr fontId="3"/>
  </si>
  <si>
    <t>/100点</t>
    <rPh sb="4" eb="5">
      <t>テン</t>
    </rPh>
    <phoneticPr fontId="3"/>
  </si>
  <si>
    <t>４．結果を受けて，ふり返りができましたか。（間違えた理由や正しい解答がわかりましたか。）
　Ａ　十分できた　　　　　　　Ｂ　少しできた　　
　Ｃ　あまりできなかった　　　Ｄ　まったくできなかった</t>
    <rPh sb="2" eb="4">
      <t>ケッカ</t>
    </rPh>
    <rPh sb="5" eb="6">
      <t>ウ</t>
    </rPh>
    <rPh sb="11" eb="12">
      <t>カエ</t>
    </rPh>
    <rPh sb="22" eb="24">
      <t>マチガ</t>
    </rPh>
    <rPh sb="26" eb="28">
      <t>リユウ</t>
    </rPh>
    <rPh sb="29" eb="30">
      <t>タダ</t>
    </rPh>
    <rPh sb="32" eb="34">
      <t>カイトウ</t>
    </rPh>
    <rPh sb="48" eb="50">
      <t>ジュウブン</t>
    </rPh>
    <rPh sb="62" eb="63">
      <t>スコ</t>
    </rPh>
    <phoneticPr fontId="3"/>
  </si>
  <si>
    <t>４．結果を受けて，ふり返りができましたか。（間違えた理由や正しい解答がわかりましたか。）
　Ａ　十分できた　　　　　　　Ｂ　少しできた　　
　Ｃ　あまりできなかった　　　Ｄ　まったくできなかった</t>
    <rPh sb="2" eb="4">
      <t>ケッカ</t>
    </rPh>
    <rPh sb="5" eb="6">
      <t>ウ</t>
    </rPh>
    <rPh sb="11" eb="12">
      <t>カエ</t>
    </rPh>
    <rPh sb="48" eb="50">
      <t>ジュウブン</t>
    </rPh>
    <rPh sb="62" eb="63">
      <t>スコ</t>
    </rPh>
    <phoneticPr fontId="3"/>
  </si>
  <si>
    <t>※評価の例は，国立教育政策研究所の学習評価に関する資料などを参考に，弊社で独自に作成したものです。</t>
    <rPh sb="1" eb="3">
      <t>ヒョウカ</t>
    </rPh>
    <rPh sb="4" eb="5">
      <t>レイ</t>
    </rPh>
    <rPh sb="7" eb="9">
      <t>コクリツ</t>
    </rPh>
    <rPh sb="9" eb="11">
      <t>キョウイク</t>
    </rPh>
    <rPh sb="11" eb="13">
      <t>セイサク</t>
    </rPh>
    <rPh sb="13" eb="16">
      <t>ケンキュウジョ</t>
    </rPh>
    <rPh sb="17" eb="19">
      <t>ガクシュウ</t>
    </rPh>
    <rPh sb="19" eb="21">
      <t>ヒョウカ</t>
    </rPh>
    <rPh sb="22" eb="23">
      <t>カン</t>
    </rPh>
    <rPh sb="25" eb="27">
      <t>シリョウ</t>
    </rPh>
    <rPh sb="30" eb="32">
      <t>サンコウ</t>
    </rPh>
    <rPh sb="40" eb="42">
      <t>サクセイ</t>
    </rPh>
    <phoneticPr fontId="3"/>
  </si>
  <si>
    <t>ご指導状況などをふまえて適宜ご変更ください。</t>
    <rPh sb="1" eb="3">
      <t>シドウ</t>
    </rPh>
    <rPh sb="3" eb="5">
      <t>ジョウキョウ</t>
    </rPh>
    <rPh sb="12" eb="14">
      <t>テキギ</t>
    </rPh>
    <rPh sb="15" eb="17">
      <t>ヘンコウ</t>
    </rPh>
    <phoneticPr fontId="3"/>
  </si>
  <si>
    <t>「主体的に学習に取り組む態度」の評価については，</t>
    <rPh sb="1" eb="4">
      <t>シュタイテキ</t>
    </rPh>
    <rPh sb="5" eb="7">
      <t>ガクシュウ</t>
    </rPh>
    <rPh sb="8" eb="9">
      <t>ト</t>
    </rPh>
    <rPh sb="10" eb="11">
      <t>ク</t>
    </rPh>
    <rPh sb="12" eb="14">
      <t>タイド</t>
    </rPh>
    <rPh sb="16" eb="18">
      <t>ヒョウカ</t>
    </rPh>
    <phoneticPr fontId="3"/>
  </si>
  <si>
    <t>知識及び技能を獲得したり，思考力，判断力，表現力等を身に付けたりすることに向けた粘り強い取組を行おうとする側面</t>
    <rPh sb="0" eb="2">
      <t>チシキ</t>
    </rPh>
    <rPh sb="2" eb="3">
      <t>オヨ</t>
    </rPh>
    <rPh sb="4" eb="6">
      <t>ギノウ</t>
    </rPh>
    <rPh sb="7" eb="9">
      <t>カクトク</t>
    </rPh>
    <rPh sb="13" eb="16">
      <t>シコウリョク</t>
    </rPh>
    <rPh sb="17" eb="20">
      <t>ハンダンリョク</t>
    </rPh>
    <rPh sb="21" eb="24">
      <t>ヒョウゲンリョク</t>
    </rPh>
    <rPh sb="24" eb="25">
      <t>トウ</t>
    </rPh>
    <rPh sb="26" eb="27">
      <t>ミ</t>
    </rPh>
    <rPh sb="28" eb="29">
      <t>ツ</t>
    </rPh>
    <rPh sb="37" eb="38">
      <t>ム</t>
    </rPh>
    <rPh sb="40" eb="41">
      <t>ネバ</t>
    </rPh>
    <rPh sb="42" eb="43">
      <t>ヅヨ</t>
    </rPh>
    <rPh sb="44" eb="46">
      <t>トリクミ</t>
    </rPh>
    <rPh sb="47" eb="48">
      <t>オコナ</t>
    </rPh>
    <rPh sb="53" eb="55">
      <t>ソクメン</t>
    </rPh>
    <phoneticPr fontId="3"/>
  </si>
  <si>
    <t>①</t>
    <phoneticPr fontId="3"/>
  </si>
  <si>
    <t>②</t>
    <phoneticPr fontId="3"/>
  </si>
  <si>
    <t>「学習の計画と記録」は，主に上の②の態度をはかるために使用することができます。</t>
    <rPh sb="1" eb="3">
      <t>ガクシュウ</t>
    </rPh>
    <rPh sb="4" eb="6">
      <t>ケイカク</t>
    </rPh>
    <rPh sb="7" eb="9">
      <t>キロク</t>
    </rPh>
    <rPh sb="12" eb="13">
      <t>オモ</t>
    </rPh>
    <rPh sb="14" eb="15">
      <t>ウエ</t>
    </rPh>
    <rPh sb="18" eb="20">
      <t>タイド</t>
    </rPh>
    <rPh sb="27" eb="29">
      <t>シヨウ</t>
    </rPh>
    <phoneticPr fontId="3"/>
  </si>
  <si>
    <t>評価プリント裏面の「主体的に学習に取り組む態度」の問いは，主に上の①の状況をはかるために使用することができます。</t>
    <rPh sb="0" eb="2">
      <t>ヒョウカ</t>
    </rPh>
    <rPh sb="6" eb="7">
      <t>ウラ</t>
    </rPh>
    <rPh sb="7" eb="8">
      <t>メン</t>
    </rPh>
    <rPh sb="10" eb="13">
      <t>シュタイテキ</t>
    </rPh>
    <rPh sb="14" eb="16">
      <t>ガクシュウ</t>
    </rPh>
    <rPh sb="17" eb="18">
      <t>ト</t>
    </rPh>
    <rPh sb="19" eb="20">
      <t>ク</t>
    </rPh>
    <rPh sb="21" eb="23">
      <t>タイド</t>
    </rPh>
    <rPh sb="25" eb="26">
      <t>トイ</t>
    </rPh>
    <rPh sb="29" eb="30">
      <t>オモ</t>
    </rPh>
    <rPh sb="31" eb="32">
      <t>ウエ</t>
    </rPh>
    <rPh sb="35" eb="37">
      <t>ジョウキョウ</t>
    </rPh>
    <rPh sb="44" eb="46">
      <t>シヨウ</t>
    </rPh>
    <phoneticPr fontId="3"/>
  </si>
  <si>
    <t>「学習の計画と記録」と評価プリント裏面の問いをあわせて，主体的に学習に取り組む態度の評価をする場合の例。</t>
    <rPh sb="1" eb="3">
      <t>ガクシュウ</t>
    </rPh>
    <rPh sb="4" eb="6">
      <t>ケイカク</t>
    </rPh>
    <rPh sb="7" eb="9">
      <t>キロク</t>
    </rPh>
    <rPh sb="11" eb="13">
      <t>ヒョウカ</t>
    </rPh>
    <rPh sb="17" eb="18">
      <t>ウラ</t>
    </rPh>
    <rPh sb="18" eb="19">
      <t>メン</t>
    </rPh>
    <rPh sb="20" eb="21">
      <t>トイ</t>
    </rPh>
    <rPh sb="28" eb="31">
      <t>シュタイテキ</t>
    </rPh>
    <rPh sb="32" eb="34">
      <t>ガクシュウ</t>
    </rPh>
    <rPh sb="35" eb="36">
      <t>ト</t>
    </rPh>
    <rPh sb="37" eb="38">
      <t>ク</t>
    </rPh>
    <rPh sb="39" eb="41">
      <t>タイド</t>
    </rPh>
    <rPh sb="42" eb="44">
      <t>ヒョウカ</t>
    </rPh>
    <rPh sb="47" eb="49">
      <t>バアイ</t>
    </rPh>
    <rPh sb="50" eb="51">
      <t>レイ</t>
    </rPh>
    <phoneticPr fontId="3"/>
  </si>
  <si>
    <t>という二つの側面から評価することが求められます。</t>
    <rPh sb="3" eb="4">
      <t>フタ</t>
    </rPh>
    <rPh sb="6" eb="8">
      <t>ソクメン</t>
    </rPh>
    <rPh sb="10" eb="12">
      <t>ヒョウカ</t>
    </rPh>
    <rPh sb="17" eb="18">
      <t>モト</t>
    </rPh>
    <phoneticPr fontId="3"/>
  </si>
  <si>
    <t>教科書内容</t>
    <rPh sb="0" eb="3">
      <t>キョウカショ</t>
    </rPh>
    <rPh sb="3" eb="5">
      <t>ナイヨウ</t>
    </rPh>
    <phoneticPr fontId="1"/>
  </si>
  <si>
    <t xml:space="preserve">学習の目標　（Can-Doチェック)
</t>
  </si>
  <si>
    <t>教科書ページ</t>
  </si>
  <si>
    <t>１</t>
  </si>
  <si>
    <t>２</t>
  </si>
  <si>
    <t>３</t>
  </si>
  <si>
    <t>４</t>
  </si>
  <si>
    <t>５</t>
  </si>
  <si>
    <t>６</t>
  </si>
  <si>
    <t>７</t>
  </si>
  <si>
    <t>８</t>
  </si>
  <si>
    <r>
      <rPr>
        <sz val="10"/>
        <rFont val="ＭＳ ゴシック"/>
        <family val="3"/>
        <charset val="128"/>
      </rPr>
      <t>◆ふり返り…「わかったこと」「これから勉強したい（する）こと」「復習したこと」「これからどう勉強したいか」などを自由に書こう。</t>
    </r>
    <r>
      <rPr>
        <sz val="9"/>
        <color theme="3"/>
        <rFont val="游ゴシック"/>
        <family val="3"/>
        <charset val="128"/>
        <scheme val="minor"/>
      </rPr>
      <t xml:space="preserve">
</t>
    </r>
    <rPh sb="3" eb="4">
      <t>カエ</t>
    </rPh>
    <phoneticPr fontId="3"/>
  </si>
  <si>
    <r>
      <t>・事前に</t>
    </r>
    <r>
      <rPr>
        <b/>
        <sz val="11"/>
        <color theme="1"/>
        <rFont val="游ゴシック"/>
        <family val="3"/>
        <charset val="128"/>
        <scheme val="minor"/>
      </rPr>
      <t>「学習の計画と記録」</t>
    </r>
    <r>
      <rPr>
        <sz val="11"/>
        <color theme="1"/>
        <rFont val="游ゴシック"/>
        <family val="2"/>
        <charset val="128"/>
        <scheme val="minor"/>
      </rPr>
      <t>を配付する。</t>
    </r>
    <rPh sb="1" eb="3">
      <t>ジゼン</t>
    </rPh>
    <rPh sb="5" eb="7">
      <t>ガクシュウ</t>
    </rPh>
    <rPh sb="8" eb="10">
      <t>ケイカク</t>
    </rPh>
    <rPh sb="11" eb="13">
      <t>キロク</t>
    </rPh>
    <rPh sb="15" eb="17">
      <t>ハイフ</t>
    </rPh>
    <phoneticPr fontId="3"/>
  </si>
  <si>
    <t>・プリントに取り組み，自己採点する。</t>
    <rPh sb="6" eb="7">
      <t>ト</t>
    </rPh>
    <rPh sb="8" eb="9">
      <t>ク</t>
    </rPh>
    <rPh sb="11" eb="13">
      <t>ジコ</t>
    </rPh>
    <rPh sb="13" eb="15">
      <t>サイテン</t>
    </rPh>
    <phoneticPr fontId="3"/>
  </si>
  <si>
    <r>
      <t>・採点し終わったプリントを回収し，ROMの中の</t>
    </r>
    <r>
      <rPr>
        <b/>
        <sz val="11"/>
        <rFont val="游ゴシック"/>
        <family val="3"/>
        <charset val="128"/>
        <scheme val="minor"/>
      </rPr>
      <t>［自動集計ソフトSasatto］</t>
    </r>
    <r>
      <rPr>
        <sz val="11"/>
        <rFont val="游ゴシック"/>
        <family val="3"/>
        <charset val="128"/>
        <scheme val="minor"/>
      </rPr>
      <t>で得点を入力する。</t>
    </r>
    <rPh sb="1" eb="3">
      <t>サイテン</t>
    </rPh>
    <phoneticPr fontId="3"/>
  </si>
  <si>
    <t>①の粘り強い取組を行う中で，自らの学習を調整しようとする側面</t>
    <phoneticPr fontId="3"/>
  </si>
  <si>
    <t>※「自動集計ソフトSasatto」で自動計算された評価は，下記の表にもとづいています。(基準は編集可)</t>
    <rPh sb="2" eb="4">
      <t>ジドウ</t>
    </rPh>
    <rPh sb="4" eb="6">
      <t>シュウケイ</t>
    </rPh>
    <rPh sb="18" eb="20">
      <t>ジドウ</t>
    </rPh>
    <rPh sb="20" eb="22">
      <t>ケイサン</t>
    </rPh>
    <rPh sb="25" eb="27">
      <t>ヒョウカ</t>
    </rPh>
    <rPh sb="29" eb="31">
      <t>カキ</t>
    </rPh>
    <rPh sb="32" eb="33">
      <t>ヒョウ</t>
    </rPh>
    <rPh sb="44" eb="46">
      <t>キジュン</t>
    </rPh>
    <rPh sb="47" eb="49">
      <t>ヘンシュウ</t>
    </rPh>
    <rPh sb="49" eb="50">
      <t>カ</t>
    </rPh>
    <phoneticPr fontId="3"/>
  </si>
  <si>
    <t>※ROM収録の補充問題を使用し,「主体的に学習に取り組む態度」の評価を補強することもできます。</t>
    <rPh sb="4" eb="6">
      <t>シュウロク</t>
    </rPh>
    <rPh sb="7" eb="9">
      <t>ホジュウ</t>
    </rPh>
    <rPh sb="9" eb="11">
      <t>モンダイ</t>
    </rPh>
    <rPh sb="12" eb="14">
      <t>シヨウ</t>
    </rPh>
    <rPh sb="17" eb="20">
      <t>シュタイテキ</t>
    </rPh>
    <rPh sb="21" eb="23">
      <t>ガクシュウ</t>
    </rPh>
    <rPh sb="24" eb="25">
      <t>ト</t>
    </rPh>
    <rPh sb="26" eb="27">
      <t>ク</t>
    </rPh>
    <rPh sb="28" eb="30">
      <t>タイド</t>
    </rPh>
    <rPh sb="32" eb="34">
      <t>ヒョウカ</t>
    </rPh>
    <rPh sb="35" eb="37">
      <t>ホキョウ</t>
    </rPh>
    <phoneticPr fontId="3"/>
  </si>
  <si>
    <t>組　　番</t>
    <rPh sb="0" eb="1">
      <t>ク</t>
    </rPh>
    <rPh sb="3" eb="4">
      <t>バン</t>
    </rPh>
    <phoneticPr fontId="3"/>
  </si>
  <si>
    <t>Ｗプリント　学習の計画と記録（1学期）</t>
    <rPh sb="6" eb="8">
      <t>ガクシュウ</t>
    </rPh>
    <rPh sb="9" eb="11">
      <t>ケイカク</t>
    </rPh>
    <rPh sb="12" eb="14">
      <t>キロク</t>
    </rPh>
    <rPh sb="16" eb="18">
      <t>ガッキ</t>
    </rPh>
    <phoneticPr fontId="3"/>
  </si>
  <si>
    <t>Ｗプリント　学習の計画と記録（2学期）</t>
    <rPh sb="6" eb="8">
      <t>ガクシュウ</t>
    </rPh>
    <rPh sb="9" eb="11">
      <t>ケイカク</t>
    </rPh>
    <rPh sb="12" eb="14">
      <t>キロク</t>
    </rPh>
    <rPh sb="16" eb="18">
      <t>ガッキ</t>
    </rPh>
    <phoneticPr fontId="3"/>
  </si>
  <si>
    <t>Ｗプリント　学習の計画と記録（3学期）</t>
    <rPh sb="6" eb="8">
      <t>ガクシュウ</t>
    </rPh>
    <rPh sb="9" eb="11">
      <t>ケイカク</t>
    </rPh>
    <rPh sb="12" eb="14">
      <t>キロク</t>
    </rPh>
    <rPh sb="16" eb="18">
      <t>ガッキ</t>
    </rPh>
    <phoneticPr fontId="3"/>
  </si>
  <si>
    <t>←生徒の自己評価と記述の内容を見て、Ａ・Ｂ・Ｃ評価をしてください。
評価プリント裏面やROM内収録の問いと合わせて総合的に判断すると「主体的に学習に取り組む態度」の評価となります。</t>
    <rPh sb="1" eb="3">
      <t>セイト</t>
    </rPh>
    <rPh sb="4" eb="6">
      <t>ジコ</t>
    </rPh>
    <rPh sb="6" eb="8">
      <t>ヒョウカ</t>
    </rPh>
    <rPh sb="9" eb="11">
      <t>キジュツ</t>
    </rPh>
    <rPh sb="12" eb="14">
      <t>ナイヨウ</t>
    </rPh>
    <rPh sb="15" eb="16">
      <t>ミ</t>
    </rPh>
    <rPh sb="23" eb="25">
      <t>ヒョウカ</t>
    </rPh>
    <rPh sb="34" eb="36">
      <t>ヒョウカ</t>
    </rPh>
    <rPh sb="40" eb="41">
      <t>ウラ</t>
    </rPh>
    <rPh sb="41" eb="42">
      <t>メン</t>
    </rPh>
    <rPh sb="46" eb="47">
      <t>ナイ</t>
    </rPh>
    <rPh sb="47" eb="49">
      <t>シュウロク</t>
    </rPh>
    <rPh sb="50" eb="51">
      <t>トイ</t>
    </rPh>
    <rPh sb="53" eb="54">
      <t>ア</t>
    </rPh>
    <rPh sb="57" eb="60">
      <t>ソウゴウテキ</t>
    </rPh>
    <rPh sb="61" eb="63">
      <t>ハンダン</t>
    </rPh>
    <rPh sb="67" eb="70">
      <t>シュタイテキ</t>
    </rPh>
    <rPh sb="71" eb="73">
      <t>ガクシュウ</t>
    </rPh>
    <rPh sb="74" eb="75">
      <t>ト</t>
    </rPh>
    <rPh sb="76" eb="77">
      <t>ク</t>
    </rPh>
    <rPh sb="78" eb="80">
      <t>タイド</t>
    </rPh>
    <rPh sb="82" eb="84">
      <t>ヒョウカ</t>
    </rPh>
    <phoneticPr fontId="3"/>
  </si>
  <si>
    <t>・数学のよさに気づき，学習したことを活かして説明することができている。
・数学のよさに気づき，よりよく問題を解決しようと考えている。
・学習したことを活かして，自分の考えやその理由を書くことができている。
・複数の側面から説明しようとしている。
・数学を身近な例に落とし込もうとしている。</t>
    <rPh sb="1" eb="3">
      <t>スウガク</t>
    </rPh>
    <rPh sb="7" eb="8">
      <t>キ</t>
    </rPh>
    <rPh sb="11" eb="13">
      <t>ガクシュウ</t>
    </rPh>
    <rPh sb="18" eb="19">
      <t>イ</t>
    </rPh>
    <rPh sb="22" eb="24">
      <t>セツメイ</t>
    </rPh>
    <rPh sb="51" eb="53">
      <t>モンダイ</t>
    </rPh>
    <rPh sb="54" eb="56">
      <t>カイケツ</t>
    </rPh>
    <rPh sb="60" eb="61">
      <t>カンガ</t>
    </rPh>
    <phoneticPr fontId="3"/>
  </si>
  <si>
    <t>・学習したことをまとめようとしている。
・問題を解決しようとしている。
・自分の考えを書こうとしている。</t>
    <rPh sb="21" eb="23">
      <t>モンダイ</t>
    </rPh>
    <rPh sb="37" eb="39">
      <t>ジブン</t>
    </rPh>
    <rPh sb="40" eb="41">
      <t>カンガ</t>
    </rPh>
    <rPh sb="43" eb="44">
      <t>カ</t>
    </rPh>
    <phoneticPr fontId="3"/>
  </si>
  <si>
    <t>・問いの主旨から外れている。
・問題を解決しようとしていない。
・自分の考えを書こうとしていない。</t>
    <rPh sb="1" eb="2">
      <t>トイ</t>
    </rPh>
    <rPh sb="4" eb="6">
      <t>シュシ</t>
    </rPh>
    <rPh sb="8" eb="9">
      <t>ハズ</t>
    </rPh>
    <rPh sb="33" eb="35">
      <t>ジブン</t>
    </rPh>
    <rPh sb="36" eb="37">
      <t>カンガ</t>
    </rPh>
    <rPh sb="39" eb="40">
      <t>カ</t>
    </rPh>
    <phoneticPr fontId="3"/>
  </si>
  <si>
    <t>確認知技</t>
    <rPh sb="0" eb="2">
      <t>カクニン</t>
    </rPh>
    <rPh sb="2" eb="4">
      <t>チギ</t>
    </rPh>
    <phoneticPr fontId="3"/>
  </si>
  <si>
    <t>確認思判表</t>
    <rPh sb="0" eb="2">
      <t>カクニン</t>
    </rPh>
    <rPh sb="2" eb="5">
      <t>シハンヒョウ</t>
    </rPh>
    <phoneticPr fontId="3"/>
  </si>
  <si>
    <t>確認合計</t>
    <rPh sb="0" eb="2">
      <t>カクニン</t>
    </rPh>
    <rPh sb="2" eb="4">
      <t>ゴウケイ</t>
    </rPh>
    <phoneticPr fontId="3"/>
  </si>
  <si>
    <t>評価知技</t>
    <rPh sb="0" eb="2">
      <t>ヒョウカ</t>
    </rPh>
    <rPh sb="2" eb="4">
      <t>チギ</t>
    </rPh>
    <phoneticPr fontId="3"/>
  </si>
  <si>
    <t>評価思判表</t>
    <rPh sb="0" eb="2">
      <t>ヒョウカ</t>
    </rPh>
    <rPh sb="2" eb="5">
      <t>シハンヒョウ</t>
    </rPh>
    <phoneticPr fontId="3"/>
  </si>
  <si>
    <t>※Ｑ～Ｙ列に文字が入力されています。計算式が入っているため、削除しないでください。</t>
    <phoneticPr fontId="3"/>
  </si>
  <si>
    <t>※画像は各回ごと</t>
    <phoneticPr fontId="3"/>
  </si>
  <si>
    <t>式の計算</t>
    <rPh sb="0" eb="1">
      <t>シキ</t>
    </rPh>
    <rPh sb="2" eb="4">
      <t>ケイサン</t>
    </rPh>
    <phoneticPr fontId="2"/>
  </si>
  <si>
    <t>学習の目標　（Can-Doチェック)
□多項式と単項式の乗除の計算ができる。
□分配法則を使って，多項式の乗法の計算ができる。
□乗法の公式を使った式の展開ができる。
□因数分解ができる。
□因数分解を利用して，数の計算をしたり式の値を求めたりできる。
□式の計算を使って，数の性質を証明することができる。
□より効率的な因数分解の方法を考えることができる。</t>
  </si>
  <si>
    <t>〈教科書ページ〉東京書籍p.9～40　啓林館p.10～37　学校図書p.12～43　大日本図書p.12～43　教育出版p.12～43　日本文教出版p.10～38　数研出版p.15～39</t>
    <rPh sb="8" eb="10">
      <t>トウキョウ</t>
    </rPh>
    <rPh sb="10" eb="12">
      <t>ショセキ</t>
    </rPh>
    <rPh sb="19" eb="22">
      <t>ケイリンカン</t>
    </rPh>
    <rPh sb="30" eb="32">
      <t>ガッコウ</t>
    </rPh>
    <rPh sb="32" eb="34">
      <t>トショ</t>
    </rPh>
    <rPh sb="42" eb="45">
      <t>ダイニッポン</t>
    </rPh>
    <rPh sb="45" eb="47">
      <t>トショ</t>
    </rPh>
    <rPh sb="55" eb="57">
      <t>キョウイク</t>
    </rPh>
    <rPh sb="57" eb="59">
      <t>シュッパン</t>
    </rPh>
    <rPh sb="67" eb="69">
      <t>ニホン</t>
    </rPh>
    <rPh sb="69" eb="71">
      <t>ブンキョウ</t>
    </rPh>
    <rPh sb="71" eb="73">
      <t>シュッパン</t>
    </rPh>
    <rPh sb="81" eb="83">
      <t>スウケン</t>
    </rPh>
    <rPh sb="83" eb="85">
      <t>シュッパン</t>
    </rPh>
    <phoneticPr fontId="3"/>
  </si>
  <si>
    <t>平方根</t>
    <rPh sb="0" eb="3">
      <t>ヘイホウコン</t>
    </rPh>
    <phoneticPr fontId="2"/>
  </si>
  <si>
    <t>学習の目標　（Can-Doチェック)
□平方根の意味や，数の大小がわかる。
□有理数，無理数を理解している。
□根号をふくむ式の計算ができる。
□分配法則や乗法の公式を使って，根号をふくむ式の計算ができる。
□式の値を求めることができる。
□平方根の性質や考え方を使って問題を解くことができる。
□より効率的な計算の方法を考えることができる。</t>
  </si>
  <si>
    <t>〈教科書ページ〉東京書籍p.41～68　啓林館p.38～65　学校図書p.44～73　大日本図書p.44～76　教育出版p.46～77　日本文教出版p.40～66　数研出版p.41～71</t>
    <rPh sb="8" eb="10">
      <t>トウキョウ</t>
    </rPh>
    <rPh sb="10" eb="12">
      <t>ショセキ</t>
    </rPh>
    <rPh sb="20" eb="23">
      <t>ケイリンカン</t>
    </rPh>
    <rPh sb="31" eb="33">
      <t>ガッコウ</t>
    </rPh>
    <rPh sb="33" eb="35">
      <t>トショ</t>
    </rPh>
    <rPh sb="43" eb="46">
      <t>ダイニッポン</t>
    </rPh>
    <rPh sb="46" eb="48">
      <t>トショ</t>
    </rPh>
    <rPh sb="56" eb="58">
      <t>キョウイク</t>
    </rPh>
    <rPh sb="58" eb="60">
      <t>シュッパン</t>
    </rPh>
    <rPh sb="68" eb="70">
      <t>ニホン</t>
    </rPh>
    <rPh sb="70" eb="72">
      <t>ブンキョウ</t>
    </rPh>
    <rPh sb="72" eb="74">
      <t>シュッパン</t>
    </rPh>
    <rPh sb="82" eb="84">
      <t>スウケン</t>
    </rPh>
    <rPh sb="84" eb="86">
      <t>シュッパン</t>
    </rPh>
    <phoneticPr fontId="3"/>
  </si>
  <si>
    <t>2次方程式</t>
    <rPh sb="1" eb="2">
      <t>ジ</t>
    </rPh>
    <rPh sb="2" eb="5">
      <t>ホウテイシキ</t>
    </rPh>
    <phoneticPr fontId="2"/>
  </si>
  <si>
    <t>学習の目標　（Can-Doチェック)
□2次方程式の解の意味を理解している。
□2次方程式の解き方を理解している。
□いろいろな2次方程式を解くことができる。
□2次方程式の解を使って問題を解くことができる。
□2次方程式を利用して，数についての問題や動点についての問題を解くことができる。
□より効率的な解き方を考えることができる。</t>
  </si>
  <si>
    <t>〈教科書ページ〉東京書籍p.69～92　啓林館p.66～89　学校図書p.74～98　大日本図書p.78～99　教育出版p.78～101　日本文教出版p.68～86　数研出版p.73～95</t>
    <rPh sb="8" eb="10">
      <t>トウキョウ</t>
    </rPh>
    <rPh sb="10" eb="12">
      <t>ショセキ</t>
    </rPh>
    <rPh sb="20" eb="23">
      <t>ケイリンカン</t>
    </rPh>
    <rPh sb="31" eb="33">
      <t>ガッコウ</t>
    </rPh>
    <rPh sb="33" eb="35">
      <t>トショ</t>
    </rPh>
    <rPh sb="43" eb="46">
      <t>ダイニッポン</t>
    </rPh>
    <rPh sb="46" eb="48">
      <t>トショ</t>
    </rPh>
    <rPh sb="56" eb="58">
      <t>キョウイク</t>
    </rPh>
    <rPh sb="58" eb="60">
      <t>シュッパン</t>
    </rPh>
    <rPh sb="69" eb="71">
      <t>ニホン</t>
    </rPh>
    <rPh sb="71" eb="73">
      <t>ブンキョウ</t>
    </rPh>
    <rPh sb="73" eb="75">
      <t>シュッパン</t>
    </rPh>
    <rPh sb="83" eb="85">
      <t>スウケン</t>
    </rPh>
    <rPh sb="85" eb="87">
      <t>シュッパン</t>
    </rPh>
    <phoneticPr fontId="3"/>
  </si>
  <si>
    <t>関数y=ax2</t>
    <rPh sb="0" eb="2">
      <t>カンスウ</t>
    </rPh>
    <phoneticPr fontId="2"/>
  </si>
  <si>
    <t>学習の目標　（Can-Doチェック)
□関数y=ax2の式を求めることができる。
□いろいろな関数のグラフの特徴を理解している。
□関数y=ax2のグラフをかくことができる。
□関数y=ax2の変化の割合や変域を求めることができる。
□グラフが階段状になる関数がわかる。
□関数y=ax2のグラフと図形の融合問題が解ける。
□身のまわりで，グラフが階段状になっていることがらを考えることができる。</t>
  </si>
  <si>
    <t>〈教科書ページ〉東京書籍p.93～126　啓林館p.90～119　学校図書p.100～135　大日本図書p.102～134　教育出版p.102～133　日本文教出版p.88～120　数研出版p.97～127</t>
    <rPh sb="8" eb="10">
      <t>トウキョウ</t>
    </rPh>
    <rPh sb="10" eb="12">
      <t>ショセキ</t>
    </rPh>
    <rPh sb="21" eb="24">
      <t>ケイリンカン</t>
    </rPh>
    <rPh sb="33" eb="35">
      <t>ガッコウ</t>
    </rPh>
    <rPh sb="35" eb="37">
      <t>トショ</t>
    </rPh>
    <rPh sb="47" eb="50">
      <t>ダイニッポン</t>
    </rPh>
    <rPh sb="50" eb="52">
      <t>トショ</t>
    </rPh>
    <rPh sb="62" eb="64">
      <t>キョウイク</t>
    </rPh>
    <rPh sb="64" eb="66">
      <t>シュッパン</t>
    </rPh>
    <rPh sb="76" eb="78">
      <t>ニホン</t>
    </rPh>
    <rPh sb="78" eb="80">
      <t>ブンキョウ</t>
    </rPh>
    <rPh sb="80" eb="82">
      <t>シュッパン</t>
    </rPh>
    <rPh sb="91" eb="93">
      <t>スウケン</t>
    </rPh>
    <rPh sb="93" eb="95">
      <t>シュッパン</t>
    </rPh>
    <phoneticPr fontId="3"/>
  </si>
  <si>
    <t>相似な図形</t>
    <rPh sb="0" eb="2">
      <t>ソウジ</t>
    </rPh>
    <rPh sb="3" eb="5">
      <t>ズケイ</t>
    </rPh>
    <phoneticPr fontId="3"/>
  </si>
  <si>
    <t>学習の目標　（Can-Doチェック)
□相似の意味を理解している。
□相似な三角形と，その相似条件を答えることができる。
□三角形の相似を証明することができる。
□平行線と線分の比の性質を使って，線分の長さを求めることができる。
□相似比から表面積の比，体積の比を求めることができる。
□平行線と線分の比や中点連結定理を使って，複雑な図形の線分の長さを求めることができる。
□身のまわりで，相似の性質が利用されている場面を考えることができる。</t>
  </si>
  <si>
    <t>〈教科書ページ〉東京書籍p.127～164　啓林館p.120～159　学校図書p.138～179　大日本図書p.136～173　教育出版p.134～174　日本文教出版p.122～156　数研出版p.129～165</t>
    <rPh sb="8" eb="10">
      <t>トウキョウ</t>
    </rPh>
    <rPh sb="10" eb="12">
      <t>ショセキ</t>
    </rPh>
    <rPh sb="22" eb="25">
      <t>ケイリンカン</t>
    </rPh>
    <rPh sb="35" eb="37">
      <t>ガッコウ</t>
    </rPh>
    <rPh sb="37" eb="39">
      <t>トショ</t>
    </rPh>
    <rPh sb="49" eb="52">
      <t>ダイニッポン</t>
    </rPh>
    <rPh sb="52" eb="54">
      <t>トショ</t>
    </rPh>
    <rPh sb="64" eb="66">
      <t>キョウイク</t>
    </rPh>
    <rPh sb="66" eb="68">
      <t>シュッパン</t>
    </rPh>
    <rPh sb="78" eb="80">
      <t>ニホン</t>
    </rPh>
    <rPh sb="80" eb="82">
      <t>ブンキョウ</t>
    </rPh>
    <rPh sb="82" eb="84">
      <t>シュッパン</t>
    </rPh>
    <rPh sb="94" eb="96">
      <t>スウケン</t>
    </rPh>
    <rPh sb="96" eb="98">
      <t>シュッパン</t>
    </rPh>
    <phoneticPr fontId="3"/>
  </si>
  <si>
    <t>円の性質</t>
    <rPh sb="0" eb="1">
      <t>エン</t>
    </rPh>
    <rPh sb="2" eb="4">
      <t>セイシツ</t>
    </rPh>
    <phoneticPr fontId="2"/>
  </si>
  <si>
    <t>学習の目標　（Can-Doチェック)
□円周角の定理を理解している。
□円周角の定理を使って，角の大きさを求めることができる。
□弧と円周角の性質，円周角の定理の逆を使って，角の大きさを求めることができる。
□円周角の定理を使って，三角形の相似の証明ができる。
□さまざまな条件から線分の長さや円の面積を求めることができる。
□1年生で学習した垂線の作図を，円の性質を利用して考えることができる。</t>
  </si>
  <si>
    <t>〈教科書ページ〉東京書籍p.165～184　啓林館p.160～179　学校図書p.180～201　大日本図書p.176～193　教育出版p.176～193　日本文教出版p.158～174　数研出版p.169～186</t>
    <rPh sb="8" eb="10">
      <t>トウキョウ</t>
    </rPh>
    <rPh sb="10" eb="12">
      <t>ショセキ</t>
    </rPh>
    <rPh sb="22" eb="25">
      <t>ケイリンカン</t>
    </rPh>
    <rPh sb="35" eb="37">
      <t>ガッコウ</t>
    </rPh>
    <rPh sb="37" eb="39">
      <t>トショ</t>
    </rPh>
    <rPh sb="49" eb="52">
      <t>ダイニッポン</t>
    </rPh>
    <rPh sb="52" eb="54">
      <t>トショ</t>
    </rPh>
    <rPh sb="64" eb="66">
      <t>キョウイク</t>
    </rPh>
    <rPh sb="66" eb="68">
      <t>シュッパン</t>
    </rPh>
    <rPh sb="78" eb="80">
      <t>ニホン</t>
    </rPh>
    <rPh sb="80" eb="82">
      <t>ブンキョウ</t>
    </rPh>
    <rPh sb="82" eb="84">
      <t>シュッパン</t>
    </rPh>
    <rPh sb="94" eb="96">
      <t>スウケン</t>
    </rPh>
    <rPh sb="96" eb="98">
      <t>シュッパン</t>
    </rPh>
    <phoneticPr fontId="3"/>
  </si>
  <si>
    <t>三平方の定理</t>
    <rPh sb="0" eb="3">
      <t>サンヘイホウ</t>
    </rPh>
    <rPh sb="4" eb="6">
      <t>テイリ</t>
    </rPh>
    <phoneticPr fontId="2"/>
  </si>
  <si>
    <t>学習の目標　（Can-Doチェック)
□三平方の定理を使って，辺や線分の長さを求めることができる。
□三平方の定理の逆を理解している。
□特別な直角三角形の辺の比を使って，高さや面積，辺の長さを求めることができる。
□三平方の定理を使って，円の中心から弦までの距離や，直方体の対角線の長さ，2点間の距離を求めることができる。
□三平方の定理を使って問題を解決することができる。
□三平方の定理を利用する問題について，誤っているところを説明することができる。</t>
    <rPh sb="177" eb="179">
      <t>カイケツ</t>
    </rPh>
    <phoneticPr fontId="3"/>
  </si>
  <si>
    <t>〈教科書ページ〉東京書籍p.185～208　啓林館p.180～201　学校図書p.202～226　大日本図書p.196～217　教育出版p.196～218　日本文教出版p.176～196　数研出版p.191～215</t>
    <rPh sb="8" eb="10">
      <t>トウキョウ</t>
    </rPh>
    <rPh sb="10" eb="12">
      <t>ショセキ</t>
    </rPh>
    <rPh sb="22" eb="25">
      <t>ケイリンカン</t>
    </rPh>
    <rPh sb="35" eb="37">
      <t>ガッコウ</t>
    </rPh>
    <rPh sb="37" eb="39">
      <t>トショ</t>
    </rPh>
    <rPh sb="49" eb="52">
      <t>ダイニッポン</t>
    </rPh>
    <rPh sb="52" eb="54">
      <t>トショ</t>
    </rPh>
    <rPh sb="64" eb="66">
      <t>キョウイク</t>
    </rPh>
    <rPh sb="66" eb="68">
      <t>シュッパン</t>
    </rPh>
    <rPh sb="78" eb="80">
      <t>ニホン</t>
    </rPh>
    <rPh sb="80" eb="82">
      <t>ブンキョウ</t>
    </rPh>
    <rPh sb="82" eb="84">
      <t>シュッパン</t>
    </rPh>
    <rPh sb="94" eb="96">
      <t>スウケン</t>
    </rPh>
    <rPh sb="96" eb="98">
      <t>シュッパン</t>
    </rPh>
    <phoneticPr fontId="3"/>
  </si>
  <si>
    <t>標本調査</t>
    <rPh sb="0" eb="2">
      <t>ヒョウホン</t>
    </rPh>
    <rPh sb="2" eb="4">
      <t>チョウサ</t>
    </rPh>
    <phoneticPr fontId="2"/>
  </si>
  <si>
    <t>学習の目標　（Can-Doチェック)
□全数調査，標本調査を理解している。
□母集団，標本，標本の大きさがわかる。
□標本調査の結果から，母集団の傾向を推定することができる。
□複数回行った標本調査の結果から，母集団の傾向を推定することができる。
□いろいろな方法で，母集団の数量を推定することができる。
□標本調査で学習したことを，身のまわりの場面で考えることができる。</t>
    <rPh sb="130" eb="132">
      <t>ホウホウ</t>
    </rPh>
    <phoneticPr fontId="3"/>
  </si>
  <si>
    <t>〈教科書ページ〉東京書籍p.209～221　啓林館p.202～217　学校図書p.228～244　大日本図書p.218～234　教育出版p.220～235　日本文教出版p.198～212　数研出版p.217～232</t>
    <rPh sb="8" eb="10">
      <t>トウキョウ</t>
    </rPh>
    <rPh sb="10" eb="12">
      <t>ショセキ</t>
    </rPh>
    <rPh sb="22" eb="25">
      <t>ケイリンカン</t>
    </rPh>
    <rPh sb="35" eb="37">
      <t>ガッコウ</t>
    </rPh>
    <rPh sb="37" eb="39">
      <t>トショ</t>
    </rPh>
    <rPh sb="49" eb="52">
      <t>ダイニッポン</t>
    </rPh>
    <rPh sb="52" eb="54">
      <t>トショ</t>
    </rPh>
    <rPh sb="64" eb="66">
      <t>キョウイク</t>
    </rPh>
    <rPh sb="66" eb="68">
      <t>シュッパン</t>
    </rPh>
    <rPh sb="78" eb="80">
      <t>ニホン</t>
    </rPh>
    <rPh sb="80" eb="82">
      <t>ブンキョウ</t>
    </rPh>
    <rPh sb="82" eb="84">
      <t>シュッパン</t>
    </rPh>
    <rPh sb="94" eb="96">
      <t>スウケン</t>
    </rPh>
    <rPh sb="96" eb="98">
      <t>シュッパン</t>
    </rPh>
    <phoneticPr fontId="3"/>
  </si>
  <si>
    <t>　[３ 年　数　学　］</t>
    <rPh sb="4" eb="5">
      <t>ネン</t>
    </rPh>
    <rPh sb="6" eb="7">
      <t>カズ</t>
    </rPh>
    <rPh sb="8" eb="9">
      <t>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</si>
</sst>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8" x14ac:knownFonts="1">
    <font>
      <sz val="11"/>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6"/>
      <name val="游ゴシック"/>
      <family val="2"/>
      <charset val="128"/>
      <scheme val="minor"/>
    </font>
    <font>
      <sz val="11"/>
      <color theme="1"/>
      <name val="ＭＳ ゴシック"/>
      <family val="3"/>
      <charset val="128"/>
    </font>
    <font>
      <sz val="14"/>
      <color theme="1"/>
      <name val="游ゴシック"/>
      <family val="2"/>
      <charset val="128"/>
      <scheme val="minor"/>
    </font>
    <font>
      <sz val="14"/>
      <color theme="1"/>
      <name val="ＭＳ ゴシック"/>
      <family val="3"/>
      <charset val="128"/>
    </font>
    <font>
      <sz val="10"/>
      <color theme="1"/>
      <name val="ＭＳ ゴシック"/>
      <family val="3"/>
      <charset val="128"/>
    </font>
    <font>
      <sz val="12"/>
      <color theme="1"/>
      <name val="ＭＳ ゴシック"/>
      <family val="3"/>
      <charset val="128"/>
    </font>
    <font>
      <b/>
      <sz val="11"/>
      <color theme="0"/>
      <name val="游ゴシック"/>
      <family val="3"/>
      <charset val="128"/>
      <scheme val="minor"/>
    </font>
    <font>
      <sz val="9.5"/>
      <color theme="1"/>
      <name val="HGPｺﾞｼｯｸM"/>
      <family val="3"/>
      <charset val="128"/>
    </font>
    <font>
      <u/>
      <sz val="9.5"/>
      <color theme="1"/>
      <name val="HGPｺﾞｼｯｸM"/>
      <family val="3"/>
      <charset val="128"/>
    </font>
    <font>
      <b/>
      <sz val="14"/>
      <color theme="1"/>
      <name val="ＭＳ ゴシック"/>
      <family val="3"/>
      <charset val="128"/>
    </font>
    <font>
      <sz val="10"/>
      <color theme="1"/>
      <name val="游ゴシック"/>
      <family val="2"/>
      <charset val="128"/>
      <scheme val="minor"/>
    </font>
    <font>
      <sz val="14"/>
      <name val="游ゴシック"/>
      <family val="2"/>
      <charset val="128"/>
      <scheme val="minor"/>
    </font>
    <font>
      <sz val="10"/>
      <color theme="1"/>
      <name val="游ゴシック"/>
      <family val="3"/>
      <charset val="128"/>
      <scheme val="minor"/>
    </font>
    <font>
      <sz val="14"/>
      <name val="游ゴシック"/>
      <family val="3"/>
      <charset val="128"/>
      <scheme val="minor"/>
    </font>
    <font>
      <sz val="11"/>
      <color theme="1"/>
      <name val="HGPｺﾞｼｯｸM"/>
      <family val="3"/>
      <charset val="128"/>
    </font>
    <font>
      <sz val="14"/>
      <color theme="1"/>
      <name val="HGPｺﾞｼｯｸM"/>
      <family val="3"/>
      <charset val="128"/>
    </font>
    <font>
      <sz val="8.5"/>
      <color theme="1"/>
      <name val="游ゴシック"/>
      <family val="2"/>
      <charset val="128"/>
      <scheme val="minor"/>
    </font>
    <font>
      <sz val="8.5"/>
      <color theme="1"/>
      <name val="游ゴシック"/>
      <family val="3"/>
      <charset val="128"/>
      <scheme val="minor"/>
    </font>
    <font>
      <sz val="14"/>
      <color theme="1"/>
      <name val="游ゴシック"/>
      <family val="3"/>
      <charset val="128"/>
      <scheme val="minor"/>
    </font>
    <font>
      <sz val="9"/>
      <color theme="1"/>
      <name val="HGPｺﾞｼｯｸM"/>
      <family val="3"/>
      <charset val="128"/>
    </font>
    <font>
      <sz val="9"/>
      <color rgb="FFFF0000"/>
      <name val="游ゴシック"/>
      <family val="3"/>
      <charset val="128"/>
      <scheme val="minor"/>
    </font>
    <font>
      <i/>
      <sz val="14"/>
      <color theme="1"/>
      <name val="游ゴシック"/>
      <family val="3"/>
      <charset val="128"/>
      <scheme val="minor"/>
    </font>
    <font>
      <b/>
      <sz val="12"/>
      <color theme="3"/>
      <name val="ＭＳ ゴシック"/>
      <family val="3"/>
      <charset val="128"/>
    </font>
    <font>
      <sz val="12"/>
      <color theme="3"/>
      <name val="ＭＳ ゴシック"/>
      <family val="3"/>
      <charset val="128"/>
    </font>
    <font>
      <sz val="10"/>
      <color theme="3"/>
      <name val="ＭＳ ゴシック"/>
      <family val="3"/>
      <charset val="128"/>
    </font>
    <font>
      <sz val="11"/>
      <color theme="3"/>
      <name val="游ゴシック"/>
      <family val="2"/>
      <charset val="128"/>
      <scheme val="minor"/>
    </font>
    <font>
      <b/>
      <sz val="11"/>
      <color theme="3"/>
      <name val="游ゴシック"/>
      <family val="3"/>
      <charset val="128"/>
      <scheme val="minor"/>
    </font>
    <font>
      <b/>
      <i/>
      <sz val="14"/>
      <color theme="3"/>
      <name val="游ゴシック"/>
      <family val="3"/>
      <charset val="128"/>
      <scheme val="minor"/>
    </font>
    <font>
      <sz val="9.5"/>
      <color theme="3"/>
      <name val="HGPｺﾞｼｯｸM"/>
      <family val="3"/>
      <charset val="128"/>
    </font>
    <font>
      <u/>
      <sz val="9.5"/>
      <color theme="3"/>
      <name val="HGPｺﾞｼｯｸM"/>
      <family val="3"/>
      <charset val="128"/>
    </font>
    <font>
      <b/>
      <i/>
      <sz val="14"/>
      <color theme="3"/>
      <name val="HGPｺﾞｼｯｸM"/>
      <family val="3"/>
      <charset val="128"/>
    </font>
    <font>
      <sz val="9"/>
      <color theme="3"/>
      <name val="游ゴシック"/>
      <family val="2"/>
      <charset val="128"/>
      <scheme val="minor"/>
    </font>
    <font>
      <sz val="9"/>
      <color theme="3"/>
      <name val="游ゴシック"/>
      <family val="3"/>
      <charset val="128"/>
      <scheme val="minor"/>
    </font>
    <font>
      <sz val="10"/>
      <color theme="3"/>
      <name val="游ゴシック"/>
      <family val="3"/>
      <charset val="128"/>
      <scheme val="minor"/>
    </font>
    <font>
      <b/>
      <sz val="10"/>
      <color theme="3"/>
      <name val="游ゴシック"/>
      <family val="3"/>
      <charset val="128"/>
      <scheme val="minor"/>
    </font>
    <font>
      <b/>
      <sz val="14"/>
      <color theme="3"/>
      <name val="游ゴシック"/>
      <family val="3"/>
      <charset val="128"/>
      <scheme val="minor"/>
    </font>
    <font>
      <sz val="11"/>
      <color theme="3"/>
      <name val="ＭＳ ゴシック"/>
      <family val="3"/>
      <charset val="128"/>
    </font>
    <font>
      <i/>
      <sz val="14"/>
      <color theme="3"/>
      <name val="游ゴシック"/>
      <family val="3"/>
      <charset val="128"/>
      <scheme val="minor"/>
    </font>
    <font>
      <sz val="11"/>
      <color theme="1"/>
      <name val="游ゴシック"/>
      <family val="3"/>
      <charset val="128"/>
      <scheme val="minor"/>
    </font>
    <font>
      <sz val="9"/>
      <name val="ＭＳ ゴシック"/>
      <family val="3"/>
      <charset val="128"/>
    </font>
    <font>
      <sz val="10"/>
      <name val="ＭＳ ゴシック"/>
      <family val="3"/>
      <charset val="128"/>
    </font>
    <font>
      <sz val="11"/>
      <name val="游ゴシック"/>
      <family val="2"/>
      <charset val="128"/>
      <scheme val="minor"/>
    </font>
    <font>
      <sz val="16"/>
      <color theme="1"/>
      <name val="ＭＳ ゴシック"/>
      <family val="3"/>
      <charset val="128"/>
    </font>
    <font>
      <sz val="16"/>
      <color theme="1"/>
      <name val="游ゴシック"/>
      <family val="2"/>
      <charset val="128"/>
      <scheme val="minor"/>
    </font>
    <font>
      <sz val="9.5"/>
      <name val="ＭＳ ゴシック"/>
      <family val="3"/>
      <charset val="128"/>
    </font>
    <font>
      <sz val="10"/>
      <color theme="3"/>
      <name val="游ゴシック"/>
      <family val="2"/>
      <charset val="128"/>
      <scheme val="minor"/>
    </font>
    <font>
      <sz val="10"/>
      <color theme="1"/>
      <name val="HGPｺﾞｼｯｸM"/>
      <family val="3"/>
      <charset val="128"/>
    </font>
    <font>
      <u/>
      <sz val="10"/>
      <color theme="1"/>
      <name val="HGPｺﾞｼｯｸM"/>
      <family val="3"/>
      <charset val="128"/>
    </font>
    <font>
      <b/>
      <sz val="12"/>
      <name val="ＭＳ ゴシック"/>
      <family val="3"/>
      <charset val="128"/>
    </font>
    <font>
      <b/>
      <sz val="20"/>
      <name val="ＭＳ ゴシック"/>
      <family val="3"/>
      <charset val="128"/>
    </font>
    <font>
      <sz val="9"/>
      <color rgb="FFFF0000"/>
      <name val="游ゴシック"/>
      <family val="2"/>
      <charset val="128"/>
      <scheme val="minor"/>
    </font>
    <font>
      <b/>
      <sz val="14"/>
      <color rgb="FFFF0000"/>
      <name val="HGPｺﾞｼｯｸM"/>
      <family val="3"/>
      <charset val="128"/>
    </font>
    <font>
      <sz val="9"/>
      <color rgb="FFFF0000"/>
      <name val="HGPｺﾞｼｯｸM"/>
      <family val="3"/>
      <charset val="128"/>
    </font>
    <font>
      <b/>
      <sz val="16"/>
      <color rgb="FFFF0000"/>
      <name val="HGPｺﾞｼｯｸM"/>
      <family val="3"/>
      <charset val="128"/>
    </font>
    <font>
      <b/>
      <sz val="14"/>
      <color rgb="FFFF0000"/>
      <name val="ＭＳ Ｐゴシック"/>
      <family val="3"/>
      <charset val="128"/>
    </font>
    <font>
      <sz val="14"/>
      <color rgb="FFFF0000"/>
      <name val="ＭＳ Ｐゴシック"/>
      <family val="3"/>
      <charset val="128"/>
    </font>
    <font>
      <b/>
      <i/>
      <sz val="14"/>
      <color rgb="FFFF0000"/>
      <name val="游ゴシック"/>
      <family val="3"/>
      <charset val="128"/>
      <scheme val="minor"/>
    </font>
    <font>
      <b/>
      <sz val="11"/>
      <color rgb="FFFF0000"/>
      <name val="游ゴシック"/>
      <family val="3"/>
      <charset val="128"/>
      <scheme val="minor"/>
    </font>
    <font>
      <sz val="11"/>
      <color theme="1"/>
      <name val="ＭＳ Ｐゴシック"/>
      <family val="3"/>
      <charset val="128"/>
    </font>
    <font>
      <b/>
      <sz val="11"/>
      <color theme="1"/>
      <name val="ＭＳ Ｐゴシック"/>
      <family val="3"/>
      <charset val="128"/>
    </font>
    <font>
      <b/>
      <sz val="11"/>
      <color theme="3"/>
      <name val="ＭＳ ゴシック"/>
      <family val="3"/>
      <charset val="128"/>
    </font>
    <font>
      <sz val="11"/>
      <color theme="0" tint="-0.499984740745262"/>
      <name val="ＭＳ ゴシック"/>
      <family val="3"/>
      <charset val="128"/>
    </font>
    <font>
      <sz val="9"/>
      <color theme="0" tint="-0.499984740745262"/>
      <name val="ＭＳ ゴシック"/>
      <family val="3"/>
      <charset val="128"/>
    </font>
    <font>
      <b/>
      <sz val="11"/>
      <color theme="1"/>
      <name val="游ゴシック"/>
      <family val="3"/>
      <charset val="128"/>
      <scheme val="minor"/>
    </font>
    <font>
      <sz val="8"/>
      <color theme="1"/>
      <name val="游ゴシック"/>
      <family val="2"/>
      <charset val="128"/>
      <scheme val="minor"/>
    </font>
    <font>
      <b/>
      <sz val="12"/>
      <color rgb="FFFF0000"/>
      <name val="游ゴシック"/>
      <family val="3"/>
      <charset val="128"/>
      <scheme val="minor"/>
    </font>
    <font>
      <b/>
      <sz val="11"/>
      <color rgb="FFFF0000"/>
      <name val="ＭＳ Ｐゴシック"/>
      <family val="3"/>
      <charset val="128"/>
    </font>
    <font>
      <b/>
      <sz val="18"/>
      <color theme="1"/>
      <name val="ＭＳ ゴシック"/>
      <family val="3"/>
      <charset val="128"/>
    </font>
    <font>
      <sz val="11"/>
      <color rgb="FFFF0000"/>
      <name val="游ゴシック"/>
      <family val="2"/>
      <charset val="128"/>
      <scheme val="minor"/>
    </font>
    <font>
      <sz val="11"/>
      <color rgb="FFFF0000"/>
      <name val="游ゴシック"/>
      <family val="3"/>
      <charset val="128"/>
      <scheme val="minor"/>
    </font>
    <font>
      <sz val="10"/>
      <color rgb="FFFF0000"/>
      <name val="游ゴシック"/>
      <family val="3"/>
      <charset val="128"/>
      <scheme val="minor"/>
    </font>
    <font>
      <b/>
      <sz val="10"/>
      <color theme="1"/>
      <name val="游ゴシック"/>
      <family val="3"/>
      <charset val="128"/>
      <scheme val="minor"/>
    </font>
    <font>
      <sz val="11"/>
      <name val="游ゴシック"/>
      <family val="3"/>
      <charset val="128"/>
      <scheme val="minor"/>
    </font>
    <font>
      <b/>
      <sz val="11"/>
      <name val="游ゴシック"/>
      <family val="3"/>
      <charset val="128"/>
      <scheme val="minor"/>
    </font>
    <font>
      <sz val="9"/>
      <color theme="0" tint="-0.499984740745262"/>
      <name val="ＭＳ Ｐゴシック"/>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rgb="FFDDDDDD"/>
        <bgColor indexed="64"/>
      </patternFill>
    </fill>
    <fill>
      <patternFill patternType="solid">
        <fgColor theme="0"/>
        <bgColor indexed="64"/>
      </patternFill>
    </fill>
    <fill>
      <patternFill patternType="solid">
        <fgColor rgb="FFFFFF00"/>
        <bgColor indexed="64"/>
      </patternFill>
    </fill>
    <fill>
      <patternFill patternType="solid">
        <fgColor theme="0" tint="-0.14996795556505021"/>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hair">
        <color indexed="64"/>
      </top>
      <bottom style="hair">
        <color indexed="64"/>
      </bottom>
      <diagonal/>
    </border>
    <border>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bottom/>
      <diagonal/>
    </border>
    <border>
      <left style="double">
        <color indexed="64"/>
      </left>
      <right style="thin">
        <color indexed="64"/>
      </right>
      <top/>
      <bottom style="thin">
        <color indexed="64"/>
      </bottom>
      <diagonal/>
    </border>
    <border>
      <left/>
      <right style="double">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double">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hair">
        <color indexed="64"/>
      </top>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523">
    <xf numFmtId="0" fontId="0" fillId="0" borderId="0" xfId="0">
      <alignment vertical="center"/>
    </xf>
    <xf numFmtId="0" fontId="0" fillId="0" borderId="8" xfId="0"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1" xfId="0" applyFill="1" applyBorder="1" applyAlignment="1">
      <alignment horizontal="center" vertical="center"/>
    </xf>
    <xf numFmtId="0" fontId="0" fillId="0" borderId="0" xfId="0" applyAlignment="1">
      <alignment vertical="top"/>
    </xf>
    <xf numFmtId="0" fontId="5" fillId="0" borderId="0" xfId="0" applyFont="1">
      <alignment vertical="center"/>
    </xf>
    <xf numFmtId="0" fontId="6" fillId="0" borderId="0" xfId="0" applyFont="1">
      <alignment vertical="center"/>
    </xf>
    <xf numFmtId="0" fontId="4" fillId="0" borderId="10" xfId="0" applyFont="1" applyBorder="1">
      <alignment vertical="center"/>
    </xf>
    <xf numFmtId="0" fontId="4" fillId="0" borderId="9" xfId="0" applyFont="1" applyBorder="1">
      <alignment vertical="center"/>
    </xf>
    <xf numFmtId="0" fontId="4" fillId="0" borderId="9" xfId="0" applyFont="1" applyBorder="1" applyAlignment="1">
      <alignment vertical="top"/>
    </xf>
    <xf numFmtId="0" fontId="0" fillId="0" borderId="7" xfId="0" applyBorder="1" applyAlignment="1">
      <alignment horizontal="center" vertical="center"/>
    </xf>
    <xf numFmtId="0" fontId="8" fillId="0" borderId="8" xfId="0" applyFont="1" applyBorder="1">
      <alignment vertical="center"/>
    </xf>
    <xf numFmtId="0" fontId="0" fillId="0" borderId="0" xfId="0" applyAlignment="1">
      <alignment horizontal="right" vertical="center"/>
    </xf>
    <xf numFmtId="0" fontId="0" fillId="0" borderId="8" xfId="0" applyBorder="1" applyAlignment="1">
      <alignment horizontal="right" vertical="center"/>
    </xf>
    <xf numFmtId="0" fontId="8" fillId="0" borderId="10" xfId="0" applyFont="1" applyBorder="1">
      <alignment vertical="center"/>
    </xf>
    <xf numFmtId="0" fontId="1" fillId="0" borderId="1" xfId="0" applyFont="1" applyBorder="1" applyAlignment="1">
      <alignment vertical="top" wrapText="1"/>
    </xf>
    <xf numFmtId="0" fontId="2" fillId="0" borderId="1" xfId="0" applyFont="1" applyBorder="1" applyAlignment="1">
      <alignment vertical="top" wrapText="1"/>
    </xf>
    <xf numFmtId="0" fontId="7" fillId="0" borderId="1" xfId="0" applyFont="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1" xfId="0" applyFill="1" applyBorder="1" applyAlignment="1">
      <alignment horizontal="center" vertical="center"/>
    </xf>
    <xf numFmtId="0" fontId="7" fillId="0" borderId="10" xfId="0" applyFont="1" applyBorder="1" applyAlignment="1">
      <alignment horizontal="center" vertical="center"/>
    </xf>
    <xf numFmtId="0" fontId="0" fillId="0" borderId="8" xfId="0" applyBorder="1" applyAlignment="1">
      <alignment horizontal="right" vertical="center"/>
    </xf>
    <xf numFmtId="0" fontId="0" fillId="0" borderId="8" xfId="0" applyBorder="1" applyAlignment="1">
      <alignment horizontal="center" vertical="center"/>
    </xf>
    <xf numFmtId="0" fontId="12" fillId="0" borderId="8" xfId="0" applyFont="1" applyBorder="1" applyAlignment="1">
      <alignment horizontal="center" vertical="center"/>
    </xf>
    <xf numFmtId="0" fontId="0" fillId="0" borderId="1" xfId="0" applyBorder="1" applyAlignment="1">
      <alignment horizontal="right" vertical="center"/>
    </xf>
    <xf numFmtId="0" fontId="7" fillId="0" borderId="10" xfId="0" applyFont="1" applyBorder="1" applyAlignment="1">
      <alignment vertical="center"/>
    </xf>
    <xf numFmtId="0" fontId="15" fillId="0" borderId="13" xfId="0" applyFont="1" applyFill="1" applyBorder="1" applyAlignment="1">
      <alignment horizontal="left" vertical="center"/>
    </xf>
    <xf numFmtId="0" fontId="0" fillId="0" borderId="10" xfId="0" applyBorder="1" applyAlignment="1">
      <alignment vertical="center"/>
    </xf>
    <xf numFmtId="0" fontId="7" fillId="0" borderId="9" xfId="0" applyFont="1" applyBorder="1" applyAlignment="1"/>
    <xf numFmtId="0" fontId="7" fillId="0" borderId="5" xfId="0" applyFont="1" applyBorder="1" applyAlignment="1"/>
    <xf numFmtId="0" fontId="19" fillId="0" borderId="1" xfId="0" applyFont="1" applyBorder="1" applyAlignment="1">
      <alignment vertical="top" wrapText="1"/>
    </xf>
    <xf numFmtId="0" fontId="20" fillId="0" borderId="1" xfId="0" applyFont="1" applyBorder="1" applyAlignment="1">
      <alignment vertical="top" wrapText="1"/>
    </xf>
    <xf numFmtId="0" fontId="0" fillId="0" borderId="19" xfId="0" applyBorder="1" applyAlignment="1">
      <alignment vertical="center"/>
    </xf>
    <xf numFmtId="0" fontId="0" fillId="0" borderId="11" xfId="0" applyBorder="1" applyAlignment="1">
      <alignment horizontal="center" vertical="center"/>
    </xf>
    <xf numFmtId="0" fontId="4" fillId="0" borderId="10" xfId="0" applyFont="1" applyBorder="1" applyAlignment="1">
      <alignment vertical="center" wrapText="1"/>
    </xf>
    <xf numFmtId="0" fontId="8" fillId="0" borderId="1" xfId="0" applyFont="1" applyBorder="1">
      <alignment vertical="center"/>
    </xf>
    <xf numFmtId="0" fontId="13" fillId="0" borderId="0" xfId="0" applyFont="1" applyAlignment="1">
      <alignment vertical="center" wrapText="1"/>
    </xf>
    <xf numFmtId="0" fontId="13" fillId="0" borderId="13" xfId="0" applyFont="1" applyBorder="1" applyAlignment="1">
      <alignment vertical="center" wrapText="1"/>
    </xf>
    <xf numFmtId="0" fontId="15" fillId="0" borderId="0" xfId="0" applyFont="1" applyBorder="1" applyAlignment="1">
      <alignment vertical="center" wrapText="1"/>
    </xf>
    <xf numFmtId="0" fontId="4" fillId="0" borderId="11" xfId="0" applyFont="1" applyBorder="1">
      <alignment vertical="center"/>
    </xf>
    <xf numFmtId="0" fontId="7" fillId="0" borderId="11" xfId="0" applyFont="1" applyBorder="1" applyAlignment="1">
      <alignment horizontal="center" vertical="center"/>
    </xf>
    <xf numFmtId="0" fontId="1" fillId="0" borderId="11" xfId="0" applyFont="1" applyBorder="1" applyAlignment="1">
      <alignment vertical="top" wrapText="1"/>
    </xf>
    <xf numFmtId="0" fontId="2" fillId="0" borderId="11" xfId="0" applyFont="1" applyBorder="1" applyAlignment="1">
      <alignment vertical="top" wrapText="1"/>
    </xf>
    <xf numFmtId="0" fontId="15" fillId="0" borderId="0" xfId="0" applyFont="1" applyBorder="1" applyAlignment="1">
      <alignment horizontal="left" vertical="center" wrapText="1"/>
    </xf>
    <xf numFmtId="0" fontId="6" fillId="0" borderId="0" xfId="0" applyFont="1" applyAlignment="1"/>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1" xfId="0" applyFill="1" applyBorder="1" applyAlignment="1">
      <alignment horizontal="center" vertical="center"/>
    </xf>
    <xf numFmtId="0" fontId="0" fillId="0" borderId="8" xfId="0" applyBorder="1" applyAlignment="1">
      <alignment horizontal="right" vertical="center"/>
    </xf>
    <xf numFmtId="0" fontId="0" fillId="2" borderId="6" xfId="0" applyFill="1" applyBorder="1" applyAlignment="1">
      <alignment horizontal="center" vertical="center"/>
    </xf>
    <xf numFmtId="0" fontId="0" fillId="0" borderId="11" xfId="0" applyBorder="1" applyAlignment="1">
      <alignment horizontal="center" vertical="center"/>
    </xf>
    <xf numFmtId="0" fontId="0" fillId="2" borderId="1" xfId="0" applyFill="1" applyBorder="1" applyAlignment="1">
      <alignment horizontal="center" vertical="center"/>
    </xf>
    <xf numFmtId="0" fontId="0" fillId="0" borderId="8" xfId="0" applyBorder="1" applyAlignment="1">
      <alignment horizontal="right" vertical="center"/>
    </xf>
    <xf numFmtId="0" fontId="0" fillId="2" borderId="6" xfId="0" applyFill="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15" fillId="0" borderId="13" xfId="0" applyFont="1" applyBorder="1" applyAlignment="1">
      <alignment horizontal="left" vertical="center" wrapText="1"/>
    </xf>
    <xf numFmtId="0" fontId="2" fillId="0" borderId="6" xfId="0" applyFont="1" applyBorder="1" applyAlignment="1">
      <alignment vertical="top" wrapText="1"/>
    </xf>
    <xf numFmtId="0" fontId="24" fillId="0" borderId="8" xfId="0" applyFont="1" applyBorder="1" applyAlignment="1">
      <alignment horizontal="center" vertical="center"/>
    </xf>
    <xf numFmtId="0" fontId="24" fillId="0" borderId="1" xfId="0" applyFont="1" applyBorder="1" applyAlignment="1">
      <alignment horizontal="center" vertical="center"/>
    </xf>
    <xf numFmtId="0" fontId="0" fillId="0" borderId="1" xfId="0" applyFont="1" applyFill="1" applyBorder="1" applyAlignment="1">
      <alignment horizontal="center" vertical="center"/>
    </xf>
    <xf numFmtId="0" fontId="25" fillId="0" borderId="8" xfId="0" applyFont="1" applyBorder="1" applyAlignment="1">
      <alignment horizontal="center" vertical="center"/>
    </xf>
    <xf numFmtId="0" fontId="26" fillId="0" borderId="8" xfId="0" applyFont="1" applyBorder="1">
      <alignment vertical="center"/>
    </xf>
    <xf numFmtId="0" fontId="27" fillId="0" borderId="1" xfId="0" applyFont="1" applyBorder="1" applyAlignment="1">
      <alignment horizontal="center" vertical="center"/>
    </xf>
    <xf numFmtId="0" fontId="28" fillId="0" borderId="8" xfId="0" applyFont="1" applyBorder="1" applyAlignment="1">
      <alignment horizontal="right" vertical="center"/>
    </xf>
    <xf numFmtId="0" fontId="28" fillId="0" borderId="7" xfId="0" applyFont="1" applyBorder="1" applyAlignment="1">
      <alignment horizontal="center" vertical="center"/>
    </xf>
    <xf numFmtId="0" fontId="30" fillId="0" borderId="8" xfId="0" applyFont="1" applyBorder="1" applyAlignment="1">
      <alignment horizontal="center" vertical="center"/>
    </xf>
    <xf numFmtId="0" fontId="26" fillId="0" borderId="10" xfId="0" applyFont="1" applyBorder="1">
      <alignment vertical="center"/>
    </xf>
    <xf numFmtId="0" fontId="28" fillId="2" borderId="1" xfId="0" applyFont="1" applyFill="1" applyBorder="1" applyAlignment="1">
      <alignment horizontal="center" vertical="center"/>
    </xf>
    <xf numFmtId="0" fontId="28" fillId="2" borderId="6" xfId="0" applyFont="1" applyFill="1" applyBorder="1" applyAlignment="1">
      <alignment horizontal="center" vertical="center"/>
    </xf>
    <xf numFmtId="0" fontId="34" fillId="0" borderId="1" xfId="0" applyFont="1" applyBorder="1" applyAlignment="1">
      <alignment vertical="top" wrapText="1"/>
    </xf>
    <xf numFmtId="0" fontId="35" fillId="0" borderId="1" xfId="0" applyFont="1" applyBorder="1" applyAlignment="1">
      <alignment vertical="top" wrapText="1"/>
    </xf>
    <xf numFmtId="0" fontId="35" fillId="0" borderId="6" xfId="0" applyFont="1" applyBorder="1" applyAlignment="1">
      <alignment vertical="top" wrapText="1"/>
    </xf>
    <xf numFmtId="0" fontId="28" fillId="0" borderId="8" xfId="0" applyFont="1" applyFill="1" applyBorder="1" applyAlignment="1">
      <alignment horizontal="center" vertical="center"/>
    </xf>
    <xf numFmtId="0" fontId="39" fillId="0" borderId="9" xfId="0" applyFont="1" applyBorder="1">
      <alignment vertical="center"/>
    </xf>
    <xf numFmtId="0" fontId="40" fillId="0" borderId="8" xfId="0" applyFont="1" applyBorder="1" applyAlignment="1">
      <alignment horizontal="center" vertical="center"/>
    </xf>
    <xf numFmtId="0" fontId="0" fillId="0" borderId="11" xfId="0"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15" fillId="0" borderId="13" xfId="0" applyFont="1" applyBorder="1" applyAlignment="1">
      <alignment horizontal="left" vertical="center" wrapText="1"/>
    </xf>
    <xf numFmtId="0" fontId="28" fillId="2" borderId="1" xfId="0" applyFont="1" applyFill="1" applyBorder="1" applyAlignment="1">
      <alignment horizontal="center" vertical="center"/>
    </xf>
    <xf numFmtId="0" fontId="28" fillId="2" borderId="6" xfId="0" applyFont="1" applyFill="1" applyBorder="1" applyAlignment="1">
      <alignment horizontal="center" vertical="center"/>
    </xf>
    <xf numFmtId="0" fontId="0" fillId="2" borderId="6" xfId="0" applyFill="1" applyBorder="1" applyAlignment="1">
      <alignment horizontal="center" vertical="center"/>
    </xf>
    <xf numFmtId="0" fontId="0" fillId="0" borderId="8" xfId="0" applyBorder="1" applyAlignment="1">
      <alignment horizontal="right" vertical="center"/>
    </xf>
    <xf numFmtId="0" fontId="0" fillId="2" borderId="1" xfId="0" applyFill="1" applyBorder="1" applyAlignment="1">
      <alignment horizontal="center" vertical="center"/>
    </xf>
    <xf numFmtId="0" fontId="0" fillId="0" borderId="11" xfId="0"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15" fillId="0" borderId="13" xfId="0" applyFont="1" applyBorder="1" applyAlignment="1">
      <alignment horizontal="left" vertical="center" wrapText="1"/>
    </xf>
    <xf numFmtId="0" fontId="1" fillId="0" borderId="11" xfId="0" applyFont="1" applyBorder="1" applyAlignment="1">
      <alignment horizontal="left" vertical="top" wrapText="1"/>
    </xf>
    <xf numFmtId="0" fontId="15" fillId="0" borderId="0" xfId="0" applyFont="1" applyAlignment="1">
      <alignment vertical="center" wrapText="1"/>
    </xf>
    <xf numFmtId="0" fontId="0" fillId="0" borderId="0" xfId="0" applyFont="1">
      <alignment vertical="center"/>
    </xf>
    <xf numFmtId="0" fontId="41" fillId="0" borderId="0" xfId="0" applyFont="1" applyAlignment="1">
      <alignment vertical="center" wrapText="1"/>
    </xf>
    <xf numFmtId="0" fontId="28" fillId="0" borderId="3" xfId="0" applyFont="1" applyBorder="1" applyAlignment="1">
      <alignment horizontal="center" vertical="center"/>
    </xf>
    <xf numFmtId="0" fontId="30" fillId="0" borderId="10" xfId="0" applyFont="1" applyBorder="1" applyAlignment="1">
      <alignment horizontal="center" vertical="center"/>
    </xf>
    <xf numFmtId="0" fontId="30" fillId="0" borderId="24" xfId="0" applyFont="1" applyBorder="1" applyAlignment="1">
      <alignment horizontal="center" vertical="center"/>
    </xf>
    <xf numFmtId="0" fontId="28" fillId="2" borderId="8" xfId="0" applyFont="1" applyFill="1" applyBorder="1" applyAlignment="1">
      <alignment horizontal="center" vertical="center"/>
    </xf>
    <xf numFmtId="0" fontId="28" fillId="2" borderId="3" xfId="0" applyFont="1" applyFill="1" applyBorder="1" applyAlignment="1">
      <alignment horizontal="center" vertical="center"/>
    </xf>
    <xf numFmtId="0" fontId="43" fillId="0" borderId="1" xfId="0" applyFont="1" applyBorder="1" applyAlignment="1">
      <alignment horizontal="center" vertical="center"/>
    </xf>
    <xf numFmtId="0" fontId="44" fillId="0" borderId="8" xfId="0" applyFont="1" applyBorder="1" applyAlignment="1">
      <alignment horizontal="right" vertical="center"/>
    </xf>
    <xf numFmtId="0" fontId="43" fillId="0" borderId="10" xfId="0" applyFont="1" applyBorder="1" applyAlignment="1">
      <alignment vertical="center" wrapText="1"/>
    </xf>
    <xf numFmtId="0" fontId="44" fillId="0" borderId="8" xfId="0" applyFont="1" applyBorder="1" applyAlignment="1">
      <alignment horizontal="right" vertical="top" wrapText="1"/>
    </xf>
    <xf numFmtId="0" fontId="13" fillId="0" borderId="0" xfId="0" applyFont="1" applyBorder="1" applyAlignment="1">
      <alignment vertical="center" wrapText="1"/>
    </xf>
    <xf numFmtId="0" fontId="39" fillId="0" borderId="0" xfId="0" applyFont="1" applyBorder="1">
      <alignment vertical="center"/>
    </xf>
    <xf numFmtId="0" fontId="31" fillId="0" borderId="0" xfId="0" applyFont="1" applyBorder="1" applyAlignment="1">
      <alignment horizontal="left" vertical="top" wrapText="1"/>
    </xf>
    <xf numFmtId="0" fontId="35" fillId="0" borderId="0" xfId="0" applyFont="1" applyBorder="1" applyAlignment="1">
      <alignment horizontal="left" vertical="top" wrapText="1"/>
    </xf>
    <xf numFmtId="0" fontId="30" fillId="0" borderId="0" xfId="0" applyFont="1" applyBorder="1" applyAlignment="1">
      <alignment horizontal="center" vertical="center"/>
    </xf>
    <xf numFmtId="0" fontId="30" fillId="0" borderId="1" xfId="0" applyFont="1" applyBorder="1" applyAlignment="1">
      <alignment horizontal="center" vertical="center"/>
    </xf>
    <xf numFmtId="0" fontId="5" fillId="0" borderId="0" xfId="0" applyFont="1" applyAlignment="1">
      <alignment horizontal="right" vertical="center"/>
    </xf>
    <xf numFmtId="0" fontId="45" fillId="0" borderId="0" xfId="0" applyFont="1">
      <alignment vertical="center"/>
    </xf>
    <xf numFmtId="0" fontId="46" fillId="0" borderId="0" xfId="0" applyFont="1" applyAlignment="1">
      <alignment horizontal="right" vertical="center"/>
    </xf>
    <xf numFmtId="0" fontId="46" fillId="0" borderId="0" xfId="0" applyFont="1">
      <alignment vertical="center"/>
    </xf>
    <xf numFmtId="0" fontId="43" fillId="0" borderId="10" xfId="0" applyFont="1" applyBorder="1" applyAlignment="1">
      <alignment horizontal="center" vertical="center" wrapText="1"/>
    </xf>
    <xf numFmtId="0" fontId="51" fillId="0" borderId="8" xfId="0" applyFont="1" applyBorder="1" applyAlignment="1">
      <alignment vertical="center" shrinkToFit="1"/>
    </xf>
    <xf numFmtId="0" fontId="0" fillId="2" borderId="14" xfId="0" applyFill="1" applyBorder="1" applyAlignment="1">
      <alignment horizontal="center" vertical="center"/>
    </xf>
    <xf numFmtId="0" fontId="28" fillId="0" borderId="37" xfId="0" applyFont="1" applyBorder="1" applyAlignment="1">
      <alignment horizontal="center" vertical="center"/>
    </xf>
    <xf numFmtId="0" fontId="28" fillId="2" borderId="37" xfId="0" applyFont="1" applyFill="1" applyBorder="1" applyAlignment="1">
      <alignment horizontal="center" vertical="center"/>
    </xf>
    <xf numFmtId="0" fontId="0" fillId="2" borderId="44" xfId="0" applyFill="1" applyBorder="1" applyAlignment="1">
      <alignment horizontal="center" vertical="center"/>
    </xf>
    <xf numFmtId="0" fontId="30" fillId="0" borderId="46" xfId="0" applyFont="1" applyBorder="1" applyAlignment="1">
      <alignment horizontal="center" vertical="center"/>
    </xf>
    <xf numFmtId="0" fontId="30" fillId="0" borderId="48" xfId="0" applyFont="1" applyBorder="1" applyAlignment="1">
      <alignment horizontal="center" vertical="center"/>
    </xf>
    <xf numFmtId="0" fontId="4" fillId="0" borderId="0" xfId="0" applyFont="1" applyBorder="1">
      <alignment vertical="center"/>
    </xf>
    <xf numFmtId="0" fontId="1" fillId="0" borderId="0" xfId="0" applyFont="1" applyBorder="1" applyAlignment="1">
      <alignment horizontal="left" vertical="top" wrapText="1"/>
    </xf>
    <xf numFmtId="0" fontId="0" fillId="0" borderId="0" xfId="0" applyBorder="1" applyAlignment="1">
      <alignment horizontal="center" vertical="center"/>
    </xf>
    <xf numFmtId="0" fontId="28" fillId="2" borderId="46" xfId="0" applyFont="1" applyFill="1" applyBorder="1" applyAlignment="1">
      <alignment horizontal="center" vertical="center"/>
    </xf>
    <xf numFmtId="0" fontId="28" fillId="0" borderId="46" xfId="0" applyFont="1" applyFill="1" applyBorder="1" applyAlignment="1">
      <alignment horizontal="center" vertical="center"/>
    </xf>
    <xf numFmtId="0" fontId="44" fillId="0" borderId="31" xfId="0" applyFont="1" applyBorder="1" applyAlignment="1">
      <alignment horizontal="right" vertical="center" wrapText="1"/>
    </xf>
    <xf numFmtId="0" fontId="43" fillId="0" borderId="34" xfId="0" applyFont="1" applyBorder="1" applyAlignment="1">
      <alignment horizontal="center" vertical="center" wrapText="1"/>
    </xf>
    <xf numFmtId="0" fontId="45" fillId="0" borderId="0" xfId="0" applyFont="1" applyAlignment="1">
      <alignment horizontal="right" vertical="center"/>
    </xf>
    <xf numFmtId="0" fontId="59" fillId="0" borderId="51" xfId="0" applyFont="1" applyBorder="1" applyAlignment="1">
      <alignment horizontal="center" vertical="center"/>
    </xf>
    <xf numFmtId="0" fontId="59" fillId="0" borderId="52" xfId="0" applyFont="1" applyBorder="1" applyAlignment="1">
      <alignment horizontal="center" vertical="center"/>
    </xf>
    <xf numFmtId="0" fontId="59" fillId="0" borderId="10" xfId="0" applyFont="1" applyBorder="1" applyAlignment="1">
      <alignment horizontal="center" vertical="center"/>
    </xf>
    <xf numFmtId="0" fontId="59" fillId="0" borderId="24" xfId="0" applyFont="1" applyBorder="1" applyAlignment="1">
      <alignment horizontal="center" vertical="center"/>
    </xf>
    <xf numFmtId="0" fontId="59" fillId="0" borderId="8" xfId="0" applyFont="1" applyBorder="1" applyAlignment="1">
      <alignment horizontal="center" vertical="center"/>
    </xf>
    <xf numFmtId="0" fontId="0" fillId="2" borderId="0" xfId="0" applyFill="1" applyBorder="1">
      <alignment vertical="center"/>
    </xf>
    <xf numFmtId="0" fontId="0" fillId="0" borderId="0" xfId="0" applyBorder="1" applyAlignment="1">
      <alignment horizontal="left" vertical="center"/>
    </xf>
    <xf numFmtId="0" fontId="0" fillId="0" borderId="0" xfId="0" applyFill="1" applyBorder="1">
      <alignment vertical="center"/>
    </xf>
    <xf numFmtId="0" fontId="41" fillId="0" borderId="1" xfId="0" applyFont="1" applyBorder="1" applyAlignment="1">
      <alignment horizontal="center" vertical="center"/>
    </xf>
    <xf numFmtId="0" fontId="41" fillId="2" borderId="0" xfId="0" applyFont="1" applyFill="1" applyBorder="1">
      <alignment vertical="center"/>
    </xf>
    <xf numFmtId="0" fontId="41" fillId="0" borderId="0" xfId="0" applyFont="1" applyBorder="1">
      <alignment vertical="center"/>
    </xf>
    <xf numFmtId="0" fontId="1" fillId="0" borderId="0" xfId="0" applyFont="1" applyBorder="1" applyAlignment="1">
      <alignment horizontal="left" vertical="top" wrapText="1"/>
    </xf>
    <xf numFmtId="0" fontId="41" fillId="0" borderId="0" xfId="0" applyFont="1" applyFill="1" applyBorder="1" applyAlignment="1">
      <alignment horizontal="left" vertical="center"/>
    </xf>
    <xf numFmtId="0" fontId="0" fillId="0" borderId="0" xfId="0" applyAlignment="1">
      <alignment horizontal="left" vertical="center"/>
    </xf>
    <xf numFmtId="0" fontId="61" fillId="0" borderId="0" xfId="0" applyFont="1" applyBorder="1" applyAlignment="1">
      <alignment horizontal="center" vertical="center"/>
    </xf>
    <xf numFmtId="0" fontId="61" fillId="5" borderId="58" xfId="0" applyFont="1" applyFill="1" applyBorder="1" applyAlignment="1">
      <alignment horizontal="center" vertical="center"/>
    </xf>
    <xf numFmtId="0" fontId="61" fillId="5" borderId="8" xfId="0" applyFont="1" applyFill="1" applyBorder="1" applyAlignment="1">
      <alignment horizontal="center" vertical="center"/>
    </xf>
    <xf numFmtId="0" fontId="61" fillId="5" borderId="46" xfId="0" applyFont="1" applyFill="1" applyBorder="1" applyAlignment="1">
      <alignment horizontal="center" vertical="center"/>
    </xf>
    <xf numFmtId="0" fontId="61" fillId="5" borderId="40" xfId="0" applyFont="1" applyFill="1" applyBorder="1" applyAlignment="1">
      <alignment horizontal="center" vertical="center"/>
    </xf>
    <xf numFmtId="0" fontId="62" fillId="0" borderId="38" xfId="0" applyFont="1" applyBorder="1" applyAlignment="1">
      <alignment horizontal="center" vertical="center"/>
    </xf>
    <xf numFmtId="0" fontId="62" fillId="0" borderId="57" xfId="0" applyFont="1" applyBorder="1" applyAlignment="1">
      <alignment horizontal="center" vertical="center"/>
    </xf>
    <xf numFmtId="0" fontId="61" fillId="5" borderId="6" xfId="0" applyFont="1" applyFill="1" applyBorder="1" applyAlignment="1">
      <alignment horizontal="center" vertical="center"/>
    </xf>
    <xf numFmtId="0" fontId="62" fillId="0" borderId="59" xfId="0" applyFont="1" applyBorder="1" applyAlignment="1">
      <alignment horizontal="center" vertical="center"/>
    </xf>
    <xf numFmtId="0" fontId="62" fillId="0" borderId="1" xfId="0" applyFont="1" applyBorder="1" applyAlignment="1">
      <alignment horizontal="center" vertical="center"/>
    </xf>
    <xf numFmtId="0" fontId="62" fillId="0" borderId="44" xfId="0" applyFont="1" applyBorder="1" applyAlignment="1">
      <alignment horizontal="center" vertical="center"/>
    </xf>
    <xf numFmtId="0" fontId="61" fillId="5" borderId="35" xfId="0" applyFont="1" applyFill="1" applyBorder="1" applyAlignment="1">
      <alignment horizontal="center" vertical="center"/>
    </xf>
    <xf numFmtId="0" fontId="62" fillId="0" borderId="60" xfId="0" applyFont="1" applyBorder="1" applyAlignment="1">
      <alignment horizontal="center" vertical="center"/>
    </xf>
    <xf numFmtId="0" fontId="62" fillId="0" borderId="31" xfId="0" applyFont="1" applyBorder="1" applyAlignment="1">
      <alignment horizontal="center" vertical="center"/>
    </xf>
    <xf numFmtId="0" fontId="62" fillId="0" borderId="48" xfId="0" applyFont="1" applyBorder="1" applyAlignment="1">
      <alignment horizontal="center" vertical="center"/>
    </xf>
    <xf numFmtId="0" fontId="44" fillId="0" borderId="1" xfId="0" applyFont="1" applyBorder="1" applyAlignment="1">
      <alignment horizontal="right" vertical="center" wrapText="1"/>
    </xf>
    <xf numFmtId="49" fontId="0" fillId="2" borderId="0" xfId="0" applyNumberFormat="1" applyFill="1" applyBorder="1">
      <alignment vertical="center"/>
    </xf>
    <xf numFmtId="49" fontId="0" fillId="0" borderId="0" xfId="0" applyNumberFormat="1" applyFill="1" applyBorder="1">
      <alignment vertical="center"/>
    </xf>
    <xf numFmtId="0" fontId="41" fillId="0" borderId="0" xfId="0" applyFont="1" applyFill="1" applyBorder="1">
      <alignment vertical="center"/>
    </xf>
    <xf numFmtId="0" fontId="0" fillId="6" borderId="0" xfId="0" applyFill="1">
      <alignment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43" fillId="0" borderId="7" xfId="0" applyFont="1" applyBorder="1" applyAlignment="1">
      <alignment horizontal="center" vertical="center"/>
    </xf>
    <xf numFmtId="0" fontId="51" fillId="0" borderId="64" xfId="0" applyFont="1" applyBorder="1" applyAlignment="1">
      <alignment vertical="center" shrinkToFit="1"/>
    </xf>
    <xf numFmtId="0" fontId="43" fillId="0" borderId="67" xfId="0" applyFont="1" applyBorder="1" applyAlignment="1">
      <alignment horizontal="center" vertical="center"/>
    </xf>
    <xf numFmtId="0" fontId="43" fillId="0" borderId="70" xfId="0" applyFont="1" applyBorder="1" applyAlignment="1">
      <alignment horizontal="center" vertical="center" wrapText="1"/>
    </xf>
    <xf numFmtId="0" fontId="43" fillId="0" borderId="5" xfId="0" applyFont="1" applyBorder="1" applyAlignment="1">
      <alignment horizontal="center" vertical="center" wrapText="1"/>
    </xf>
    <xf numFmtId="0" fontId="0" fillId="2" borderId="72" xfId="0" applyFill="1" applyBorder="1" applyAlignment="1">
      <alignment horizontal="center" vertical="center"/>
    </xf>
    <xf numFmtId="0" fontId="30" fillId="0" borderId="51" xfId="0" applyFont="1" applyBorder="1" applyAlignment="1">
      <alignment horizontal="center" vertical="center"/>
    </xf>
    <xf numFmtId="0" fontId="30" fillId="0" borderId="52" xfId="0" applyFont="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15" fillId="0" borderId="0" xfId="0" applyFont="1" applyBorder="1" applyAlignment="1">
      <alignment horizontal="left" vertical="center" wrapText="1"/>
    </xf>
    <xf numFmtId="0" fontId="0" fillId="0" borderId="0" xfId="0" applyBorder="1" applyAlignment="1">
      <alignment horizontal="left" vertical="center"/>
    </xf>
    <xf numFmtId="0" fontId="15" fillId="0" borderId="0" xfId="0" applyFont="1" applyFill="1" applyBorder="1" applyAlignment="1">
      <alignment horizontal="left" vertical="center"/>
    </xf>
    <xf numFmtId="0" fontId="64" fillId="0" borderId="0" xfId="0" applyFont="1">
      <alignment vertical="center"/>
    </xf>
    <xf numFmtId="0" fontId="65" fillId="0" borderId="0" xfId="0" applyFont="1">
      <alignment vertical="center"/>
    </xf>
    <xf numFmtId="0" fontId="65" fillId="0" borderId="0" xfId="0" applyFont="1" applyAlignment="1">
      <alignment vertical="center" wrapText="1"/>
    </xf>
    <xf numFmtId="0" fontId="41" fillId="0" borderId="0" xfId="0" applyFont="1">
      <alignment vertical="center"/>
    </xf>
    <xf numFmtId="0" fontId="59" fillId="0" borderId="48" xfId="0" applyFont="1" applyBorder="1" applyAlignment="1">
      <alignment horizontal="center" vertical="center"/>
    </xf>
    <xf numFmtId="0" fontId="0" fillId="6" borderId="0" xfId="0" applyFont="1" applyFill="1">
      <alignment vertical="center"/>
    </xf>
    <xf numFmtId="0" fontId="0" fillId="6" borderId="0" xfId="0" applyFont="1" applyFill="1" applyBorder="1">
      <alignment vertical="center"/>
    </xf>
    <xf numFmtId="0" fontId="0" fillId="6" borderId="0" xfId="0" applyFont="1" applyFill="1" applyBorder="1" applyAlignment="1">
      <alignment horizontal="left" vertical="center"/>
    </xf>
    <xf numFmtId="0" fontId="66" fillId="0" borderId="0" xfId="0" applyFont="1">
      <alignment vertical="center"/>
    </xf>
    <xf numFmtId="0" fontId="66" fillId="0" borderId="0" xfId="0" applyFont="1" applyFill="1" applyBorder="1">
      <alignment vertical="center"/>
    </xf>
    <xf numFmtId="0" fontId="8" fillId="0" borderId="0" xfId="0" applyFont="1" applyAlignment="1">
      <alignment horizontal="center" vertical="center"/>
    </xf>
    <xf numFmtId="0" fontId="4" fillId="0" borderId="0" xfId="0" applyFont="1">
      <alignment vertical="center"/>
    </xf>
    <xf numFmtId="0" fontId="6" fillId="0" borderId="0" xfId="0" applyFont="1" applyAlignment="1">
      <alignment horizontal="right" vertical="center"/>
    </xf>
    <xf numFmtId="0" fontId="66" fillId="8" borderId="1" xfId="0" applyFont="1" applyFill="1" applyBorder="1" applyAlignment="1">
      <alignment horizontal="center" vertical="center"/>
    </xf>
    <xf numFmtId="0" fontId="0" fillId="0" borderId="0" xfId="0" applyBorder="1" applyAlignment="1">
      <alignment horizontal="left" vertical="center"/>
    </xf>
    <xf numFmtId="0" fontId="0" fillId="0" borderId="0" xfId="0" applyFont="1" applyBorder="1" applyAlignment="1">
      <alignment vertical="center" wrapText="1"/>
    </xf>
    <xf numFmtId="0" fontId="41" fillId="2" borderId="0" xfId="0" applyFont="1" applyFill="1">
      <alignment vertical="center"/>
    </xf>
    <xf numFmtId="0" fontId="0" fillId="2" borderId="0" xfId="0" applyFill="1">
      <alignment vertical="center"/>
    </xf>
    <xf numFmtId="0" fontId="63" fillId="6" borderId="75" xfId="0" applyFont="1" applyFill="1" applyBorder="1">
      <alignment vertical="center"/>
    </xf>
    <xf numFmtId="0" fontId="26" fillId="6" borderId="75" xfId="0" applyFont="1" applyFill="1" applyBorder="1">
      <alignment vertical="center"/>
    </xf>
    <xf numFmtId="0" fontId="39" fillId="6" borderId="76" xfId="0" applyFont="1" applyFill="1" applyBorder="1">
      <alignment vertical="center"/>
    </xf>
    <xf numFmtId="0" fontId="44" fillId="0" borderId="8" xfId="0" applyFont="1" applyBorder="1" applyAlignment="1">
      <alignment horizontal="right" vertical="center" wrapText="1"/>
    </xf>
    <xf numFmtId="0" fontId="69" fillId="0" borderId="39" xfId="0" applyFont="1" applyBorder="1" applyAlignment="1">
      <alignment horizontal="center" vertical="center"/>
    </xf>
    <xf numFmtId="0" fontId="12" fillId="0" borderId="0" xfId="0" applyFont="1" applyAlignment="1">
      <alignment horizontal="right" vertical="center"/>
    </xf>
    <xf numFmtId="0" fontId="70" fillId="0" borderId="0" xfId="0" applyFont="1">
      <alignment vertical="center"/>
    </xf>
    <xf numFmtId="0" fontId="67" fillId="0" borderId="0" xfId="0" applyFont="1" applyAlignment="1">
      <alignment horizontal="left" vertical="center"/>
    </xf>
    <xf numFmtId="0" fontId="25" fillId="7" borderId="58" xfId="0" applyFont="1" applyFill="1" applyBorder="1" applyAlignment="1">
      <alignment horizontal="center" vertical="center" shrinkToFit="1"/>
    </xf>
    <xf numFmtId="0" fontId="66" fillId="8" borderId="1" xfId="0" applyFont="1" applyFill="1" applyBorder="1" applyAlignment="1">
      <alignment horizontal="center" vertical="center"/>
    </xf>
    <xf numFmtId="0" fontId="2" fillId="0" borderId="0" xfId="0" applyFont="1">
      <alignment vertical="center"/>
    </xf>
    <xf numFmtId="0" fontId="72" fillId="0" borderId="0" xfId="0" applyFont="1">
      <alignment vertical="center"/>
    </xf>
    <xf numFmtId="0" fontId="72" fillId="0" borderId="0" xfId="0" applyFont="1" applyAlignment="1">
      <alignment vertical="center" wrapText="1"/>
    </xf>
    <xf numFmtId="0" fontId="73" fillId="0" borderId="0" xfId="0" applyFont="1" applyAlignment="1">
      <alignment vertical="center" wrapText="1"/>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15" fillId="0" borderId="0" xfId="0" applyFont="1" applyBorder="1" applyAlignment="1">
      <alignment horizontal="left" vertical="center" wrapText="1"/>
    </xf>
    <xf numFmtId="0" fontId="1" fillId="0" borderId="0" xfId="0" applyFont="1" applyBorder="1" applyAlignment="1">
      <alignment horizontal="left" vertical="top" wrapText="1"/>
    </xf>
    <xf numFmtId="49" fontId="74" fillId="0" borderId="0" xfId="0" applyNumberFormat="1" applyFont="1">
      <alignment vertical="center"/>
    </xf>
    <xf numFmtId="0" fontId="15" fillId="0" borderId="0" xfId="0" applyFont="1" applyAlignment="1">
      <alignment vertical="center"/>
    </xf>
    <xf numFmtId="0" fontId="15" fillId="0" borderId="0" xfId="0" applyFont="1">
      <alignment vertical="center"/>
    </xf>
    <xf numFmtId="49" fontId="15" fillId="0" borderId="0" xfId="0" applyNumberFormat="1" applyFont="1">
      <alignment vertical="center"/>
    </xf>
    <xf numFmtId="0" fontId="71" fillId="0" borderId="0" xfId="0" applyFont="1" applyBorder="1" applyAlignment="1">
      <alignment vertical="center" wrapText="1"/>
    </xf>
    <xf numFmtId="0" fontId="72" fillId="0" borderId="0" xfId="0" applyFont="1" applyBorder="1" applyAlignment="1">
      <alignment vertical="center" wrapText="1"/>
    </xf>
    <xf numFmtId="0" fontId="73" fillId="0" borderId="0" xfId="0" applyFont="1" applyBorder="1" applyAlignment="1">
      <alignment vertical="center" wrapText="1"/>
    </xf>
    <xf numFmtId="0" fontId="65" fillId="0" borderId="0" xfId="0" quotePrefix="1" applyFont="1">
      <alignment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71" fillId="0" borderId="0" xfId="0" applyFont="1" applyAlignment="1">
      <alignment vertical="center" wrapText="1"/>
    </xf>
    <xf numFmtId="0" fontId="0" fillId="0" borderId="0" xfId="0" applyAlignment="1">
      <alignment vertical="center" wrapText="1"/>
    </xf>
    <xf numFmtId="0" fontId="28" fillId="0" borderId="46" xfId="0" applyFont="1" applyBorder="1" applyAlignment="1">
      <alignment horizontal="center" vertical="center"/>
    </xf>
    <xf numFmtId="0" fontId="15" fillId="0" borderId="0" xfId="0" applyFont="1" applyAlignment="1">
      <alignment horizontal="left" vertical="center" wrapText="1"/>
    </xf>
    <xf numFmtId="0" fontId="0" fillId="0" borderId="0" xfId="0" applyBorder="1" applyAlignment="1">
      <alignment horizontal="left" vertical="center"/>
    </xf>
    <xf numFmtId="0" fontId="44" fillId="0" borderId="0" xfId="0" applyFont="1" applyBorder="1" applyAlignment="1">
      <alignment horizontal="left" vertical="center"/>
    </xf>
    <xf numFmtId="0" fontId="0" fillId="0" borderId="0" xfId="0">
      <alignment vertical="center"/>
    </xf>
    <xf numFmtId="0" fontId="28" fillId="0" borderId="7" xfId="0" applyFont="1" applyBorder="1" applyAlignment="1">
      <alignment horizontal="right" vertical="center"/>
    </xf>
    <xf numFmtId="0" fontId="0" fillId="0" borderId="0" xfId="0">
      <alignment vertical="center"/>
    </xf>
    <xf numFmtId="0" fontId="0" fillId="2" borderId="5" xfId="0" applyFill="1" applyBorder="1" applyAlignment="1">
      <alignment horizontal="center" vertical="center"/>
    </xf>
    <xf numFmtId="0" fontId="0" fillId="0" borderId="0" xfId="0" applyAlignment="1">
      <alignment horizontal="right" vertical="center"/>
    </xf>
    <xf numFmtId="0" fontId="13" fillId="0" borderId="0" xfId="0" applyFont="1" applyAlignment="1">
      <alignment vertical="center" wrapText="1"/>
    </xf>
    <xf numFmtId="0" fontId="44" fillId="0" borderId="8" xfId="0" applyFont="1" applyBorder="1" applyAlignment="1">
      <alignment horizontal="right" vertical="center"/>
    </xf>
    <xf numFmtId="0" fontId="13" fillId="0" borderId="0" xfId="0" applyFont="1" applyBorder="1" applyAlignment="1">
      <alignment vertical="center" wrapText="1"/>
    </xf>
    <xf numFmtId="0" fontId="45" fillId="0" borderId="0" xfId="0" applyFont="1" applyAlignment="1">
      <alignment horizontal="right" vertical="center"/>
    </xf>
    <xf numFmtId="0" fontId="0" fillId="2" borderId="72" xfId="0" applyFill="1" applyBorder="1" applyAlignment="1">
      <alignment horizontal="center" vertical="center"/>
    </xf>
    <xf numFmtId="0" fontId="64" fillId="0" borderId="0" xfId="0" applyFont="1">
      <alignment vertical="center"/>
    </xf>
    <xf numFmtId="0" fontId="65" fillId="0" borderId="0" xfId="0" applyFont="1">
      <alignment vertical="center"/>
    </xf>
    <xf numFmtId="0" fontId="65" fillId="0" borderId="0" xfId="0" applyFont="1" applyAlignment="1">
      <alignment vertical="center" wrapText="1"/>
    </xf>
    <xf numFmtId="0" fontId="8" fillId="0" borderId="0" xfId="0" applyFont="1" applyAlignment="1">
      <alignment horizontal="right" vertical="center"/>
    </xf>
    <xf numFmtId="0" fontId="4" fillId="0" borderId="0" xfId="0" applyFont="1" applyAlignment="1">
      <alignment horizontal="right" vertical="center"/>
    </xf>
    <xf numFmtId="0" fontId="43" fillId="0" borderId="14" xfId="0" applyFont="1" applyBorder="1" applyAlignment="1">
      <alignment horizontal="center" vertical="center" wrapText="1"/>
    </xf>
    <xf numFmtId="0" fontId="77" fillId="0" borderId="0" xfId="0" applyFont="1">
      <alignment vertical="center"/>
    </xf>
    <xf numFmtId="0" fontId="10" fillId="0" borderId="10" xfId="0" applyFont="1" applyBorder="1" applyAlignment="1">
      <alignment horizontal="left" vertical="top" wrapText="1"/>
    </xf>
    <xf numFmtId="0" fontId="10" fillId="0" borderId="9" xfId="0" applyFont="1" applyBorder="1" applyAlignment="1">
      <alignment horizontal="left" vertical="top"/>
    </xf>
    <xf numFmtId="0" fontId="7" fillId="0" borderId="10" xfId="0" applyFont="1" applyBorder="1" applyAlignment="1">
      <alignment horizontal="center" vertical="top" wrapText="1"/>
    </xf>
    <xf numFmtId="0" fontId="7" fillId="0" borderId="10" xfId="0" applyFont="1" applyBorder="1" applyAlignment="1">
      <alignment horizontal="center" vertical="top"/>
    </xf>
    <xf numFmtId="0" fontId="7" fillId="0" borderId="9" xfId="0" applyFont="1" applyBorder="1" applyAlignment="1">
      <alignment horizontal="center" vertical="top"/>
    </xf>
    <xf numFmtId="0" fontId="0" fillId="0" borderId="8" xfId="0" applyBorder="1" applyAlignment="1">
      <alignment horizontal="right" vertical="top" wrapText="1"/>
    </xf>
    <xf numFmtId="0" fontId="0" fillId="0" borderId="10" xfId="0" applyBorder="1" applyAlignment="1">
      <alignment horizontal="right" vertical="top"/>
    </xf>
    <xf numFmtId="0" fontId="0" fillId="0" borderId="9" xfId="0" applyBorder="1" applyAlignment="1">
      <alignment horizontal="right" vertical="top"/>
    </xf>
    <xf numFmtId="0" fontId="0" fillId="0" borderId="6" xfId="0" applyBorder="1" applyAlignment="1">
      <alignment horizontal="center" vertical="center"/>
    </xf>
    <xf numFmtId="0" fontId="0" fillId="0" borderId="11" xfId="0" applyBorder="1" applyAlignment="1">
      <alignment horizontal="center" vertical="center"/>
    </xf>
    <xf numFmtId="0" fontId="1" fillId="0" borderId="6" xfId="0" applyFont="1" applyBorder="1" applyAlignment="1">
      <alignment horizontal="left" vertical="center" wrapText="1"/>
    </xf>
    <xf numFmtId="0" fontId="2" fillId="0" borderId="11" xfId="0" applyFont="1" applyBorder="1" applyAlignment="1">
      <alignment horizontal="left" vertical="center"/>
    </xf>
    <xf numFmtId="0" fontId="2" fillId="0" borderId="7" xfId="0" applyFont="1" applyBorder="1" applyAlignment="1">
      <alignment horizontal="left" vertical="center"/>
    </xf>
    <xf numFmtId="0" fontId="1" fillId="0" borderId="6" xfId="0" applyFont="1" applyFill="1" applyBorder="1" applyAlignment="1">
      <alignment horizontal="left" vertical="center"/>
    </xf>
    <xf numFmtId="0" fontId="1" fillId="0" borderId="11" xfId="0" applyFont="1" applyFill="1" applyBorder="1" applyAlignment="1">
      <alignment horizontal="left" vertical="center"/>
    </xf>
    <xf numFmtId="0" fontId="0" fillId="2" borderId="1" xfId="0" applyFill="1" applyBorder="1" applyAlignment="1">
      <alignment horizontal="center" vertical="center"/>
    </xf>
    <xf numFmtId="0" fontId="15" fillId="0" borderId="2" xfId="0" applyFont="1" applyBorder="1" applyAlignment="1">
      <alignment horizontal="left" vertical="top" wrapText="1"/>
    </xf>
    <xf numFmtId="0" fontId="1" fillId="0" borderId="1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20" xfId="0" applyFont="1" applyBorder="1" applyAlignment="1">
      <alignment horizontal="left" vertical="top" wrapText="1"/>
    </xf>
    <xf numFmtId="0" fontId="1" fillId="0" borderId="5" xfId="0" applyFont="1" applyBorder="1" applyAlignment="1">
      <alignment horizontal="left" vertical="top" wrapText="1"/>
    </xf>
    <xf numFmtId="0" fontId="9" fillId="3" borderId="1"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7" xfId="0" applyFon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34" fillId="0" borderId="19" xfId="0" applyFont="1" applyFill="1" applyBorder="1" applyAlignment="1">
      <alignment horizontal="center"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0" borderId="19" xfId="0" applyFont="1" applyFill="1" applyBorder="1" applyAlignment="1">
      <alignment horizontal="center" vertical="center"/>
    </xf>
    <xf numFmtId="0" fontId="15" fillId="0" borderId="13" xfId="0" applyFont="1" applyBorder="1" applyAlignment="1">
      <alignment horizontal="left" vertical="center" wrapText="1"/>
    </xf>
    <xf numFmtId="0" fontId="28" fillId="2" borderId="1" xfId="0" applyFont="1" applyFill="1" applyBorder="1" applyAlignment="1">
      <alignment horizontal="center" vertical="center"/>
    </xf>
    <xf numFmtId="0" fontId="28" fillId="2" borderId="6" xfId="0" applyFont="1" applyFill="1" applyBorder="1" applyAlignment="1">
      <alignment horizontal="center" vertical="center"/>
    </xf>
    <xf numFmtId="0" fontId="1" fillId="0" borderId="11" xfId="0" applyFont="1" applyBorder="1" applyAlignment="1">
      <alignment horizontal="left" vertical="top" wrapText="1"/>
    </xf>
    <xf numFmtId="0" fontId="0" fillId="2" borderId="6" xfId="0" applyFill="1" applyBorder="1" applyAlignment="1">
      <alignment horizontal="center" vertical="center"/>
    </xf>
    <xf numFmtId="0" fontId="29" fillId="0" borderId="6" xfId="0" applyFont="1" applyBorder="1" applyAlignment="1">
      <alignment horizontal="center" vertical="center"/>
    </xf>
    <xf numFmtId="0" fontId="29" fillId="0" borderId="11" xfId="0" applyFont="1" applyBorder="1" applyAlignment="1">
      <alignment horizontal="center" vertical="center"/>
    </xf>
    <xf numFmtId="0" fontId="31" fillId="0" borderId="10" xfId="0" applyFont="1" applyBorder="1" applyAlignment="1">
      <alignment horizontal="left" vertical="top" wrapText="1"/>
    </xf>
    <xf numFmtId="0" fontId="31" fillId="0" borderId="9" xfId="0" applyFont="1" applyBorder="1" applyAlignment="1">
      <alignment horizontal="left" vertical="top"/>
    </xf>
    <xf numFmtId="0" fontId="27" fillId="0" borderId="10" xfId="0" applyFont="1" applyBorder="1" applyAlignment="1">
      <alignment horizontal="center" vertical="top" wrapText="1"/>
    </xf>
    <xf numFmtId="0" fontId="27" fillId="0" borderId="10" xfId="0" applyFont="1" applyBorder="1" applyAlignment="1">
      <alignment horizontal="center" vertical="top"/>
    </xf>
    <xf numFmtId="0" fontId="27" fillId="0" borderId="9" xfId="0" applyFont="1" applyBorder="1" applyAlignment="1">
      <alignment horizontal="center" vertical="top"/>
    </xf>
    <xf numFmtId="0" fontId="28" fillId="0" borderId="8" xfId="0" applyFont="1" applyBorder="1" applyAlignment="1">
      <alignment horizontal="right" vertical="top" wrapText="1"/>
    </xf>
    <xf numFmtId="0" fontId="28" fillId="0" borderId="10" xfId="0" applyFont="1" applyBorder="1" applyAlignment="1">
      <alignment horizontal="right" vertical="top"/>
    </xf>
    <xf numFmtId="0" fontId="28" fillId="0" borderId="9" xfId="0" applyFont="1" applyBorder="1" applyAlignment="1">
      <alignment horizontal="right" vertical="top"/>
    </xf>
    <xf numFmtId="0" fontId="34" fillId="0" borderId="6" xfId="0" applyFont="1" applyFill="1" applyBorder="1" applyAlignment="1">
      <alignment horizontal="left" vertical="center"/>
    </xf>
    <xf numFmtId="0" fontId="34" fillId="0" borderId="11" xfId="0" applyFont="1" applyFill="1" applyBorder="1" applyAlignment="1">
      <alignment horizontal="left" vertical="center"/>
    </xf>
    <xf numFmtId="0" fontId="34" fillId="0" borderId="6" xfId="0" applyFont="1" applyBorder="1" applyAlignment="1">
      <alignment horizontal="left" vertical="center" wrapText="1"/>
    </xf>
    <xf numFmtId="0" fontId="35" fillId="0" borderId="11" xfId="0" applyFont="1" applyBorder="1" applyAlignment="1">
      <alignment horizontal="left" vertical="center"/>
    </xf>
    <xf numFmtId="0" fontId="35" fillId="0" borderId="7" xfId="0" applyFont="1" applyBorder="1" applyAlignment="1">
      <alignment horizontal="left" vertical="center"/>
    </xf>
    <xf numFmtId="0" fontId="34" fillId="0" borderId="6" xfId="0" applyFont="1" applyBorder="1" applyAlignment="1">
      <alignment horizontal="left" vertical="center"/>
    </xf>
    <xf numFmtId="0" fontId="34" fillId="0" borderId="11" xfId="0" applyFont="1" applyBorder="1" applyAlignment="1">
      <alignment horizontal="left" vertical="center"/>
    </xf>
    <xf numFmtId="0" fontId="35" fillId="0" borderId="2" xfId="0" applyFont="1" applyBorder="1" applyAlignment="1">
      <alignment horizontal="left" vertical="top" wrapText="1"/>
    </xf>
    <xf numFmtId="0" fontId="34" fillId="0" borderId="12" xfId="0" applyFont="1" applyBorder="1" applyAlignment="1">
      <alignment horizontal="left" vertical="top" wrapText="1"/>
    </xf>
    <xf numFmtId="0" fontId="34" fillId="0" borderId="3" xfId="0" applyFont="1" applyBorder="1" applyAlignment="1">
      <alignment horizontal="left" vertical="top" wrapText="1"/>
    </xf>
    <xf numFmtId="0" fontId="34" fillId="0" borderId="4" xfId="0" applyFont="1" applyBorder="1" applyAlignment="1">
      <alignment horizontal="left" vertical="top" wrapText="1"/>
    </xf>
    <xf numFmtId="0" fontId="34" fillId="0" borderId="20" xfId="0" applyFont="1" applyBorder="1" applyAlignment="1">
      <alignment horizontal="left" vertical="top" wrapText="1"/>
    </xf>
    <xf numFmtId="0" fontId="34" fillId="0" borderId="5" xfId="0" applyFont="1" applyBorder="1" applyAlignment="1">
      <alignment horizontal="left" vertical="top" wrapText="1"/>
    </xf>
    <xf numFmtId="0" fontId="9" fillId="4" borderId="1"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7" xfId="0" applyFont="1" applyFill="1" applyBorder="1" applyAlignment="1">
      <alignment horizontal="center" vertical="center"/>
    </xf>
    <xf numFmtId="0" fontId="35" fillId="0" borderId="12" xfId="0" applyFont="1" applyBorder="1" applyAlignment="1">
      <alignment horizontal="left" vertical="top" wrapText="1"/>
    </xf>
    <xf numFmtId="0" fontId="35" fillId="0" borderId="3" xfId="0" applyFont="1" applyBorder="1" applyAlignment="1">
      <alignment horizontal="left" vertical="top" wrapText="1"/>
    </xf>
    <xf numFmtId="0" fontId="35" fillId="0" borderId="4" xfId="0" applyFont="1" applyBorder="1" applyAlignment="1">
      <alignment horizontal="left" vertical="top" wrapText="1"/>
    </xf>
    <xf numFmtId="0" fontId="35" fillId="0" borderId="20" xfId="0" applyFont="1" applyBorder="1" applyAlignment="1">
      <alignment horizontal="left" vertical="top" wrapText="1"/>
    </xf>
    <xf numFmtId="0" fontId="35" fillId="0" borderId="5" xfId="0" applyFont="1" applyBorder="1" applyAlignment="1">
      <alignment horizontal="left" vertical="top" wrapText="1"/>
    </xf>
    <xf numFmtId="0" fontId="42" fillId="0" borderId="28" xfId="0" applyFont="1" applyBorder="1" applyAlignment="1">
      <alignment horizontal="left" vertical="center" wrapText="1"/>
    </xf>
    <xf numFmtId="0" fontId="42" fillId="0" borderId="29" xfId="0" applyFont="1" applyBorder="1" applyAlignment="1">
      <alignment horizontal="left" vertical="center" wrapText="1"/>
    </xf>
    <xf numFmtId="0" fontId="42" fillId="0" borderId="30" xfId="0" applyFont="1" applyBorder="1" applyAlignment="1">
      <alignment horizontal="left" vertical="center" wrapText="1"/>
    </xf>
    <xf numFmtId="0" fontId="60" fillId="0" borderId="6" xfId="0" applyFont="1" applyBorder="1" applyAlignment="1">
      <alignment horizontal="center" vertical="center"/>
    </xf>
    <xf numFmtId="0" fontId="60" fillId="0" borderId="11" xfId="0" applyFont="1" applyBorder="1" applyAlignment="1">
      <alignment horizontal="center" vertical="center"/>
    </xf>
    <xf numFmtId="0" fontId="60" fillId="0" borderId="2" xfId="0" applyFont="1" applyBorder="1" applyAlignment="1">
      <alignment horizontal="center" vertical="center"/>
    </xf>
    <xf numFmtId="0" fontId="60" fillId="0" borderId="12" xfId="0" applyFont="1" applyBorder="1" applyAlignment="1">
      <alignment horizontal="center" vertical="center"/>
    </xf>
    <xf numFmtId="0" fontId="42" fillId="0" borderId="25" xfId="0" applyFont="1" applyBorder="1" applyAlignment="1">
      <alignment horizontal="left" vertical="center" wrapText="1"/>
    </xf>
    <xf numFmtId="0" fontId="42" fillId="0" borderId="26" xfId="0" applyFont="1" applyBorder="1" applyAlignment="1">
      <alignment horizontal="left" vertical="center" wrapText="1"/>
    </xf>
    <xf numFmtId="0" fontId="42" fillId="0" borderId="27" xfId="0" applyFont="1" applyBorder="1" applyAlignment="1">
      <alignment horizontal="left" vertical="center" wrapText="1"/>
    </xf>
    <xf numFmtId="0" fontId="9" fillId="4" borderId="9"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5" xfId="0" applyFont="1" applyFill="1" applyBorder="1" applyAlignment="1">
      <alignment horizontal="center" vertical="center"/>
    </xf>
    <xf numFmtId="0" fontId="31" fillId="0" borderId="9" xfId="0" applyFont="1" applyBorder="1" applyAlignment="1">
      <alignment horizontal="left" vertical="top" wrapText="1"/>
    </xf>
    <xf numFmtId="0" fontId="29" fillId="0" borderId="2" xfId="0" applyFont="1" applyBorder="1" applyAlignment="1">
      <alignment horizontal="center" vertical="center"/>
    </xf>
    <xf numFmtId="0" fontId="29" fillId="0" borderId="12" xfId="0" applyFont="1" applyBorder="1" applyAlignment="1">
      <alignment horizontal="center" vertical="center"/>
    </xf>
    <xf numFmtId="0" fontId="49" fillId="0" borderId="10" xfId="0" applyFont="1" applyBorder="1" applyAlignment="1">
      <alignment horizontal="left" vertical="top" wrapText="1"/>
    </xf>
    <xf numFmtId="0" fontId="34" fillId="2" borderId="2" xfId="0" applyFont="1" applyFill="1" applyBorder="1" applyAlignment="1">
      <alignment horizontal="left" vertical="center"/>
    </xf>
    <xf numFmtId="0" fontId="34" fillId="2" borderId="12" xfId="0" applyFont="1" applyFill="1" applyBorder="1" applyAlignment="1">
      <alignment horizontal="left" vertical="center"/>
    </xf>
    <xf numFmtId="0" fontId="34" fillId="2" borderId="3" xfId="0" applyFont="1" applyFill="1" applyBorder="1" applyAlignment="1">
      <alignment horizontal="left" vertical="center"/>
    </xf>
    <xf numFmtId="0" fontId="42" fillId="0" borderId="15" xfId="0" applyFont="1" applyBorder="1" applyAlignment="1">
      <alignment horizontal="left" vertical="center" wrapText="1"/>
    </xf>
    <xf numFmtId="0" fontId="42" fillId="0" borderId="16" xfId="0" applyFont="1" applyBorder="1" applyAlignment="1">
      <alignment horizontal="left" vertical="center" wrapText="1"/>
    </xf>
    <xf numFmtId="0" fontId="42" fillId="0" borderId="17" xfId="0" applyFont="1" applyBorder="1" applyAlignment="1">
      <alignment horizontal="left" vertical="center" wrapText="1"/>
    </xf>
    <xf numFmtId="0" fontId="48" fillId="2" borderId="2" xfId="0" applyFont="1" applyFill="1" applyBorder="1" applyAlignment="1">
      <alignment horizontal="left" vertical="center"/>
    </xf>
    <xf numFmtId="0" fontId="36" fillId="2" borderId="12" xfId="0" applyFont="1" applyFill="1" applyBorder="1" applyAlignment="1">
      <alignment horizontal="left" vertical="center"/>
    </xf>
    <xf numFmtId="0" fontId="36" fillId="2" borderId="3" xfId="0" applyFont="1" applyFill="1" applyBorder="1" applyAlignment="1">
      <alignment horizontal="left" vertical="center"/>
    </xf>
    <xf numFmtId="0" fontId="0" fillId="0" borderId="0" xfId="0" applyBorder="1" applyAlignment="1">
      <alignment horizontal="left" vertical="center"/>
    </xf>
    <xf numFmtId="0" fontId="61" fillId="5" borderId="38" xfId="0" applyFont="1" applyFill="1" applyBorder="1" applyAlignment="1">
      <alignment horizontal="center" vertical="center" wrapText="1"/>
    </xf>
    <xf numFmtId="0" fontId="61" fillId="5" borderId="59" xfId="0" applyFont="1" applyFill="1" applyBorder="1" applyAlignment="1">
      <alignment horizontal="center" vertical="center"/>
    </xf>
    <xf numFmtId="0" fontId="61" fillId="5" borderId="60" xfId="0" applyFont="1" applyFill="1" applyBorder="1" applyAlignment="1">
      <alignment horizontal="center" vertical="center"/>
    </xf>
    <xf numFmtId="0" fontId="66" fillId="8" borderId="1" xfId="0" applyFont="1" applyFill="1" applyBorder="1" applyAlignment="1">
      <alignment horizontal="center" vertical="center"/>
    </xf>
    <xf numFmtId="0" fontId="41" fillId="0" borderId="1" xfId="0" applyFont="1" applyBorder="1" applyAlignment="1">
      <alignment horizontal="left" vertical="center" wrapText="1"/>
    </xf>
    <xf numFmtId="0" fontId="61" fillId="5" borderId="38" xfId="0" applyFont="1" applyFill="1" applyBorder="1" applyAlignment="1">
      <alignment horizontal="center" vertical="center"/>
    </xf>
    <xf numFmtId="0" fontId="61" fillId="5" borderId="39" xfId="0" applyFont="1" applyFill="1" applyBorder="1" applyAlignment="1">
      <alignment horizontal="center" vertical="center"/>
    </xf>
    <xf numFmtId="0" fontId="61" fillId="5" borderId="57" xfId="0" applyFont="1" applyFill="1" applyBorder="1" applyAlignment="1">
      <alignment horizontal="center" vertical="center"/>
    </xf>
    <xf numFmtId="0" fontId="15" fillId="0" borderId="0" xfId="0" applyFont="1" applyAlignment="1">
      <alignment horizontal="left" vertical="center" wrapText="1"/>
    </xf>
    <xf numFmtId="0" fontId="31" fillId="0" borderId="64" xfId="0" applyFont="1" applyBorder="1" applyAlignment="1">
      <alignment horizontal="left" vertical="top" wrapText="1"/>
    </xf>
    <xf numFmtId="0" fontId="31" fillId="0" borderId="77" xfId="0" applyFont="1" applyBorder="1" applyAlignment="1">
      <alignment horizontal="left" vertical="top" wrapText="1"/>
    </xf>
    <xf numFmtId="0" fontId="35" fillId="0" borderId="53" xfId="0" applyFont="1" applyBorder="1" applyAlignment="1">
      <alignment horizontal="left" vertical="top" wrapText="1"/>
    </xf>
    <xf numFmtId="0" fontId="35" fillId="0" borderId="33" xfId="0" applyFont="1" applyBorder="1" applyAlignment="1">
      <alignment horizontal="left" vertical="top" wrapText="1"/>
    </xf>
    <xf numFmtId="0" fontId="68" fillId="0" borderId="6" xfId="0" applyFont="1" applyBorder="1" applyAlignment="1">
      <alignment horizontal="center" vertical="center"/>
    </xf>
    <xf numFmtId="0" fontId="68" fillId="0" borderId="11" xfId="0" applyFont="1" applyBorder="1" applyAlignment="1">
      <alignment horizontal="center" vertical="center"/>
    </xf>
    <xf numFmtId="0" fontId="28" fillId="6" borderId="6" xfId="0" applyFont="1" applyFill="1" applyBorder="1" applyAlignment="1">
      <alignment horizontal="right" vertical="center"/>
    </xf>
    <xf numFmtId="0" fontId="28" fillId="6" borderId="80" xfId="0" applyFont="1" applyFill="1" applyBorder="1" applyAlignment="1">
      <alignment horizontal="right" vertical="center"/>
    </xf>
    <xf numFmtId="0" fontId="22" fillId="0" borderId="63" xfId="0" applyFont="1" applyBorder="1" applyAlignment="1">
      <alignment horizontal="left" vertical="top" wrapText="1"/>
    </xf>
    <xf numFmtId="0" fontId="49" fillId="0" borderId="79" xfId="0" applyFont="1" applyBorder="1" applyAlignment="1">
      <alignment horizontal="left" vertical="top" wrapText="1"/>
    </xf>
    <xf numFmtId="0" fontId="49" fillId="0" borderId="78" xfId="0" applyFont="1" applyBorder="1" applyAlignment="1">
      <alignment horizontal="left" vertical="top" wrapText="1"/>
    </xf>
    <xf numFmtId="0" fontId="9" fillId="4" borderId="38" xfId="0" applyFont="1" applyFill="1" applyBorder="1" applyAlignment="1">
      <alignment horizontal="center" vertical="center"/>
    </xf>
    <xf numFmtId="0" fontId="9" fillId="4" borderId="68" xfId="0" applyFont="1" applyFill="1" applyBorder="1" applyAlignment="1">
      <alignment horizontal="center" vertical="center"/>
    </xf>
    <xf numFmtId="0" fontId="9" fillId="4" borderId="41" xfId="0" applyFont="1" applyFill="1" applyBorder="1" applyAlignment="1">
      <alignment horizontal="center" vertical="center"/>
    </xf>
    <xf numFmtId="0" fontId="9" fillId="4" borderId="42" xfId="0" applyFont="1" applyFill="1" applyBorder="1" applyAlignment="1">
      <alignment horizontal="center" vertical="center"/>
    </xf>
    <xf numFmtId="0" fontId="0" fillId="2" borderId="43" xfId="0" applyFill="1" applyBorder="1" applyAlignment="1">
      <alignment horizontal="center" vertical="center"/>
    </xf>
    <xf numFmtId="0" fontId="0" fillId="2" borderId="45" xfId="0" applyFill="1" applyBorder="1" applyAlignment="1">
      <alignment horizontal="center" vertical="center"/>
    </xf>
    <xf numFmtId="0" fontId="0" fillId="2" borderId="44" xfId="0" applyFill="1" applyBorder="1" applyAlignment="1">
      <alignment horizontal="center" vertical="center"/>
    </xf>
    <xf numFmtId="0" fontId="9" fillId="4" borderId="80" xfId="0" applyFont="1" applyFill="1" applyBorder="1" applyAlignment="1">
      <alignment horizontal="center" vertical="center"/>
    </xf>
    <xf numFmtId="0" fontId="15" fillId="0" borderId="0" xfId="0" applyFont="1" applyBorder="1" applyAlignment="1">
      <alignment horizontal="left" vertical="center" wrapText="1"/>
    </xf>
    <xf numFmtId="0" fontId="9" fillId="4" borderId="40" xfId="0" applyFont="1" applyFill="1" applyBorder="1" applyAlignment="1">
      <alignment horizontal="center" vertical="center"/>
    </xf>
    <xf numFmtId="0" fontId="9" fillId="4" borderId="74" xfId="0" applyFont="1" applyFill="1" applyBorder="1" applyAlignment="1">
      <alignment horizontal="center"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47" fillId="0" borderId="15" xfId="0" applyFont="1" applyBorder="1" applyAlignment="1">
      <alignment horizontal="left" vertical="center" wrapText="1"/>
    </xf>
    <xf numFmtId="0" fontId="47" fillId="0" borderId="16" xfId="0" applyFont="1" applyBorder="1" applyAlignment="1">
      <alignment horizontal="left" vertical="center" wrapText="1"/>
    </xf>
    <xf numFmtId="0" fontId="47" fillId="0" borderId="17" xfId="0" applyFont="1" applyBorder="1" applyAlignment="1">
      <alignment horizontal="left" vertical="center" wrapText="1"/>
    </xf>
    <xf numFmtId="0" fontId="47" fillId="0" borderId="25" xfId="0" applyFont="1" applyBorder="1" applyAlignment="1">
      <alignment horizontal="left" vertical="center" wrapText="1"/>
    </xf>
    <xf numFmtId="0" fontId="47" fillId="0" borderId="26" xfId="0" applyFont="1" applyBorder="1" applyAlignment="1">
      <alignment horizontal="left" vertical="center" wrapText="1"/>
    </xf>
    <xf numFmtId="0" fontId="47" fillId="0" borderId="27" xfId="0" applyFont="1" applyBorder="1" applyAlignment="1">
      <alignment horizontal="left" vertical="center" wrapText="1"/>
    </xf>
    <xf numFmtId="0" fontId="9" fillId="4" borderId="39" xfId="0" applyFont="1" applyFill="1" applyBorder="1" applyAlignment="1">
      <alignment horizontal="center" vertical="center"/>
    </xf>
    <xf numFmtId="0" fontId="25" fillId="0" borderId="49" xfId="0" applyFont="1" applyBorder="1" applyAlignment="1">
      <alignment horizontal="center" vertical="center"/>
    </xf>
    <xf numFmtId="0" fontId="25" fillId="0" borderId="45" xfId="0" applyFont="1" applyBorder="1" applyAlignment="1">
      <alignment horizontal="center" vertical="center"/>
    </xf>
    <xf numFmtId="0" fontId="51" fillId="0" borderId="14" xfId="0" applyFont="1" applyBorder="1" applyAlignment="1">
      <alignment horizontal="center" vertical="center" shrinkToFit="1"/>
    </xf>
    <xf numFmtId="0" fontId="51" fillId="0" borderId="5" xfId="0" applyFont="1" applyBorder="1" applyAlignment="1">
      <alignment horizontal="center" vertical="center" shrinkToFit="1"/>
    </xf>
    <xf numFmtId="0" fontId="0" fillId="2" borderId="10" xfId="0" applyFill="1" applyBorder="1" applyAlignment="1">
      <alignment horizontal="center" vertical="center"/>
    </xf>
    <xf numFmtId="0" fontId="29" fillId="0" borderId="35" xfId="0" applyFont="1" applyBorder="1" applyAlignment="1">
      <alignment horizontal="center" vertical="center"/>
    </xf>
    <xf numFmtId="0" fontId="29" fillId="0" borderId="36" xfId="0" applyFont="1" applyBorder="1" applyAlignment="1">
      <alignment horizontal="center" vertical="center"/>
    </xf>
    <xf numFmtId="0" fontId="49" fillId="0" borderId="43" xfId="0" applyFont="1" applyBorder="1" applyAlignment="1">
      <alignment horizontal="left" vertical="top" wrapText="1"/>
    </xf>
    <xf numFmtId="0" fontId="49" fillId="0" borderId="3" xfId="0" applyFont="1" applyBorder="1" applyAlignment="1">
      <alignment horizontal="left" vertical="top" wrapText="1"/>
    </xf>
    <xf numFmtId="0" fontId="49" fillId="0" borderId="47" xfId="0" applyFont="1" applyBorder="1" applyAlignment="1">
      <alignment horizontal="left" vertical="top" wrapText="1"/>
    </xf>
    <xf numFmtId="0" fontId="49" fillId="0" borderId="33" xfId="0" applyFont="1" applyBorder="1" applyAlignment="1">
      <alignment horizontal="left" vertical="top" wrapText="1"/>
    </xf>
    <xf numFmtId="0" fontId="0" fillId="2" borderId="50" xfId="0" applyFill="1" applyBorder="1" applyAlignment="1">
      <alignment horizontal="center" vertical="center"/>
    </xf>
    <xf numFmtId="0" fontId="51" fillId="0" borderId="3" xfId="0" applyFont="1" applyBorder="1" applyAlignment="1">
      <alignment horizontal="center" vertical="center" shrinkToFit="1"/>
    </xf>
    <xf numFmtId="0" fontId="25" fillId="0" borderId="43" xfId="0" applyFont="1" applyBorder="1" applyAlignment="1">
      <alignment horizontal="center" vertical="center"/>
    </xf>
    <xf numFmtId="0" fontId="52" fillId="0" borderId="12" xfId="0" applyFont="1" applyBorder="1" applyAlignment="1">
      <alignment horizontal="center" vertical="center" shrinkToFit="1"/>
    </xf>
    <xf numFmtId="0" fontId="52" fillId="0" borderId="3" xfId="0" applyFont="1" applyBorder="1" applyAlignment="1">
      <alignment horizontal="center" vertical="center" shrinkToFit="1"/>
    </xf>
    <xf numFmtId="0" fontId="52" fillId="0" borderId="0" xfId="0" applyFont="1" applyBorder="1" applyAlignment="1">
      <alignment horizontal="center" vertical="center" shrinkToFit="1"/>
    </xf>
    <xf numFmtId="0" fontId="52" fillId="0" borderId="14" xfId="0" applyFont="1" applyBorder="1" applyAlignment="1">
      <alignment horizontal="center" vertical="center" shrinkToFit="1"/>
    </xf>
    <xf numFmtId="0" fontId="47" fillId="0" borderId="54" xfId="0" applyFont="1" applyBorder="1" applyAlignment="1">
      <alignment horizontal="left" vertical="center" wrapText="1"/>
    </xf>
    <xf numFmtId="0" fontId="47" fillId="0" borderId="55" xfId="0" applyFont="1" applyBorder="1" applyAlignment="1">
      <alignment horizontal="left" vertical="center" wrapText="1"/>
    </xf>
    <xf numFmtId="0" fontId="47" fillId="0" borderId="56" xfId="0" applyFont="1" applyBorder="1" applyAlignment="1">
      <alignment horizontal="left" vertical="center" wrapText="1"/>
    </xf>
    <xf numFmtId="0" fontId="43" fillId="0" borderId="6" xfId="0" applyFont="1" applyBorder="1" applyAlignment="1">
      <alignment horizontal="left" vertical="center"/>
    </xf>
    <xf numFmtId="0" fontId="43" fillId="0" borderId="11" xfId="0" applyFont="1" applyBorder="1" applyAlignment="1">
      <alignment horizontal="left" vertical="center"/>
    </xf>
    <xf numFmtId="0" fontId="47" fillId="0" borderId="28" xfId="0" applyFont="1" applyBorder="1" applyAlignment="1">
      <alignment horizontal="left" vertical="center" wrapText="1"/>
    </xf>
    <xf numFmtId="0" fontId="47" fillId="0" borderId="29" xfId="0" applyFont="1" applyBorder="1" applyAlignment="1">
      <alignment horizontal="left" vertical="center" wrapText="1"/>
    </xf>
    <xf numFmtId="0" fontId="47" fillId="0" borderId="30" xfId="0" applyFont="1" applyBorder="1" applyAlignment="1">
      <alignment horizontal="left" vertical="center" wrapText="1"/>
    </xf>
    <xf numFmtId="0" fontId="35" fillId="0" borderId="32" xfId="0" applyFont="1" applyBorder="1" applyAlignment="1">
      <alignment horizontal="left" vertical="top" wrapText="1"/>
    </xf>
    <xf numFmtId="0" fontId="1" fillId="0" borderId="0" xfId="0" applyFont="1" applyBorder="1" applyAlignment="1">
      <alignment horizontal="left" vertical="top" wrapText="1"/>
    </xf>
    <xf numFmtId="0" fontId="49" fillId="0" borderId="49" xfId="0" applyFont="1" applyBorder="1" applyAlignment="1">
      <alignment horizontal="left" vertical="top" wrapText="1"/>
    </xf>
    <xf numFmtId="0" fontId="49" fillId="0" borderId="14" xfId="0" applyFont="1" applyBorder="1" applyAlignment="1">
      <alignment horizontal="left" vertical="top" wrapText="1"/>
    </xf>
    <xf numFmtId="0" fontId="25" fillId="7" borderId="43" xfId="0" applyFont="1" applyFill="1" applyBorder="1" applyAlignment="1">
      <alignment horizontal="center" vertical="center" shrinkToFit="1"/>
    </xf>
    <xf numFmtId="0" fontId="25" fillId="7" borderId="45" xfId="0" applyFont="1" applyFill="1" applyBorder="1" applyAlignment="1">
      <alignment horizontal="center" vertical="center" shrinkToFit="1"/>
    </xf>
    <xf numFmtId="0" fontId="51" fillId="0" borderId="65" xfId="0" applyFont="1" applyBorder="1" applyAlignment="1">
      <alignment horizontal="center" vertical="center" shrinkToFit="1"/>
    </xf>
    <xf numFmtId="0" fontId="51" fillId="0" borderId="66" xfId="0" applyFont="1" applyBorder="1" applyAlignment="1">
      <alignment horizontal="center" vertical="center" shrinkToFit="1"/>
    </xf>
    <xf numFmtId="0" fontId="0" fillId="2" borderId="73" xfId="0" applyFill="1" applyBorder="1" applyAlignment="1">
      <alignment horizontal="center" vertical="center"/>
    </xf>
    <xf numFmtId="0" fontId="0" fillId="2" borderId="39" xfId="0" applyFill="1" applyBorder="1" applyAlignment="1">
      <alignment horizontal="center" vertical="center"/>
    </xf>
    <xf numFmtId="0" fontId="0" fillId="2" borderId="57" xfId="0" applyFill="1" applyBorder="1" applyAlignment="1">
      <alignment horizontal="center" vertical="center"/>
    </xf>
    <xf numFmtId="0" fontId="10" fillId="0" borderId="43" xfId="0" applyFont="1" applyBorder="1" applyAlignment="1">
      <alignment horizontal="left" vertical="top" wrapText="1"/>
    </xf>
    <xf numFmtId="0" fontId="10" fillId="0" borderId="65" xfId="0" applyFont="1" applyBorder="1" applyAlignment="1">
      <alignment horizontal="left" vertical="top" wrapText="1"/>
    </xf>
    <xf numFmtId="0" fontId="10" fillId="0" borderId="45" xfId="0" applyFont="1" applyBorder="1" applyAlignment="1">
      <alignment horizontal="left" vertical="top" wrapText="1"/>
    </xf>
    <xf numFmtId="0" fontId="10" fillId="0" borderId="66" xfId="0" applyFont="1" applyBorder="1" applyAlignment="1">
      <alignment horizontal="left" vertical="top" wrapText="1"/>
    </xf>
    <xf numFmtId="0" fontId="51" fillId="0" borderId="65" xfId="0" applyFont="1" applyFill="1" applyBorder="1" applyAlignment="1">
      <alignment horizontal="center" vertical="center" shrinkToFit="1"/>
    </xf>
    <xf numFmtId="0" fontId="51" fillId="0" borderId="66" xfId="0" applyFont="1" applyFill="1" applyBorder="1" applyAlignment="1">
      <alignment horizontal="center" vertical="center" shrinkToFit="1"/>
    </xf>
    <xf numFmtId="0" fontId="49" fillId="0" borderId="69" xfId="0" applyFont="1" applyBorder="1" applyAlignment="1">
      <alignment horizontal="left" vertical="top" wrapText="1"/>
    </xf>
    <xf numFmtId="0" fontId="49" fillId="0" borderId="71" xfId="0" applyFont="1" applyBorder="1" applyAlignment="1">
      <alignment horizontal="left" vertical="top" wrapText="1"/>
    </xf>
    <xf numFmtId="0" fontId="10" fillId="0" borderId="43" xfId="0" applyFont="1" applyFill="1" applyBorder="1" applyAlignment="1">
      <alignment horizontal="left" vertical="top" wrapText="1"/>
    </xf>
    <xf numFmtId="0" fontId="10" fillId="0" borderId="65" xfId="0" applyFont="1" applyFill="1" applyBorder="1" applyAlignment="1">
      <alignment horizontal="left" vertical="top" wrapText="1"/>
    </xf>
    <xf numFmtId="0" fontId="10" fillId="0" borderId="45" xfId="0" applyFont="1" applyFill="1" applyBorder="1" applyAlignment="1">
      <alignment horizontal="left" vertical="top" wrapText="1"/>
    </xf>
    <xf numFmtId="0" fontId="10" fillId="0" borderId="66" xfId="0" applyFont="1" applyFill="1" applyBorder="1" applyAlignment="1">
      <alignment horizontal="left" vertical="top" wrapText="1"/>
    </xf>
    <xf numFmtId="0" fontId="52" fillId="0" borderId="43" xfId="0" applyFont="1" applyBorder="1" applyAlignment="1">
      <alignment horizontal="center" vertical="center" shrinkToFit="1"/>
    </xf>
    <xf numFmtId="0" fontId="52" fillId="0" borderId="65" xfId="0" applyFont="1" applyBorder="1" applyAlignment="1">
      <alignment horizontal="center" vertical="center" shrinkToFit="1"/>
    </xf>
    <xf numFmtId="0" fontId="52" fillId="0" borderId="49" xfId="0" applyFont="1" applyBorder="1" applyAlignment="1">
      <alignment horizontal="center" vertical="center" shrinkToFit="1"/>
    </xf>
    <xf numFmtId="0" fontId="52" fillId="0" borderId="69" xfId="0" applyFont="1" applyBorder="1" applyAlignment="1">
      <alignment horizontal="center" vertical="center" shrinkToFit="1"/>
    </xf>
    <xf numFmtId="0" fontId="48" fillId="2" borderId="12" xfId="0" applyFont="1" applyFill="1" applyBorder="1" applyAlignment="1">
      <alignment horizontal="left" vertical="center"/>
    </xf>
    <xf numFmtId="0" fontId="22" fillId="0" borderId="61" xfId="0" applyFont="1" applyBorder="1" applyAlignment="1">
      <alignment horizontal="left" vertical="top" shrinkToFit="1"/>
    </xf>
    <xf numFmtId="0" fontId="22" fillId="0" borderId="36" xfId="0" applyFont="1" applyBorder="1" applyAlignment="1">
      <alignment horizontal="left" vertical="top" shrinkToFit="1"/>
    </xf>
    <xf numFmtId="0" fontId="22" fillId="0" borderId="62" xfId="0" applyFont="1" applyBorder="1" applyAlignment="1">
      <alignment horizontal="left" vertical="top" shrinkToFit="1"/>
    </xf>
    <xf numFmtId="0" fontId="22" fillId="0" borderId="61" xfId="0" applyFont="1" applyBorder="1" applyAlignment="1">
      <alignment horizontal="left" vertical="center" shrinkToFit="1"/>
    </xf>
    <xf numFmtId="0" fontId="22" fillId="0" borderId="36" xfId="0" applyFont="1" applyBorder="1" applyAlignment="1">
      <alignment horizontal="left" vertical="center" shrinkToFit="1"/>
    </xf>
    <xf numFmtId="0" fontId="22" fillId="0" borderId="62" xfId="0" applyFont="1" applyBorder="1" applyAlignment="1">
      <alignment horizontal="left" vertical="center" shrinkToFit="1"/>
    </xf>
    <xf numFmtId="0" fontId="22" fillId="0" borderId="61" xfId="0" applyFont="1" applyBorder="1" applyAlignment="1">
      <alignment vertical="center" shrinkToFit="1"/>
    </xf>
    <xf numFmtId="0" fontId="22" fillId="0" borderId="36" xfId="0" applyFont="1" applyBorder="1" applyAlignment="1">
      <alignment vertical="center" shrinkToFit="1"/>
    </xf>
    <xf numFmtId="0" fontId="22" fillId="0" borderId="62" xfId="0" applyFont="1" applyBorder="1" applyAlignment="1">
      <alignment vertical="center" shrinkToFit="1"/>
    </xf>
    <xf numFmtId="0" fontId="13" fillId="0" borderId="13" xfId="0" applyFont="1" applyBorder="1" applyAlignment="1">
      <alignment horizontal="left" vertical="center" wrapText="1"/>
    </xf>
    <xf numFmtId="0" fontId="0" fillId="0" borderId="1" xfId="0" applyBorder="1" applyAlignment="1">
      <alignment horizontal="center" vertical="center"/>
    </xf>
    <xf numFmtId="0" fontId="0" fillId="0" borderId="4" xfId="0" applyBorder="1" applyAlignment="1">
      <alignment horizontal="left" vertical="top" wrapText="1"/>
    </xf>
    <xf numFmtId="0" fontId="0" fillId="0" borderId="20" xfId="0" applyBorder="1" applyAlignment="1">
      <alignment horizontal="left" vertical="top"/>
    </xf>
    <xf numFmtId="0" fontId="0" fillId="0" borderId="11" xfId="0" applyBorder="1" applyAlignment="1">
      <alignment horizontal="left" vertical="top"/>
    </xf>
    <xf numFmtId="0" fontId="0" fillId="0" borderId="7" xfId="0" applyBorder="1" applyAlignment="1">
      <alignment horizontal="left" vertical="top"/>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7" fillId="0" borderId="2" xfId="0" applyFont="1" applyBorder="1" applyAlignment="1">
      <alignment horizontal="center" vertical="center"/>
    </xf>
    <xf numFmtId="0" fontId="7" fillId="0" borderId="13" xfId="0" applyFont="1" applyBorder="1" applyAlignment="1">
      <alignment horizontal="center" vertical="center"/>
    </xf>
    <xf numFmtId="0" fontId="7" fillId="0" borderId="4" xfId="0" applyFont="1" applyBorder="1" applyAlignment="1">
      <alignment horizontal="center" vertical="center"/>
    </xf>
    <xf numFmtId="0" fontId="2" fillId="0" borderId="6" xfId="0" applyFont="1" applyBorder="1" applyAlignment="1">
      <alignment horizontal="left" vertical="top" wrapText="1"/>
    </xf>
    <xf numFmtId="0" fontId="2" fillId="0" borderId="11" xfId="0" applyFont="1" applyBorder="1" applyAlignment="1">
      <alignment horizontal="left" vertical="top"/>
    </xf>
    <xf numFmtId="0" fontId="2" fillId="0" borderId="7" xfId="0" applyFont="1" applyBorder="1" applyAlignment="1">
      <alignment horizontal="left" vertical="top"/>
    </xf>
    <xf numFmtId="0" fontId="2" fillId="0" borderId="11" xfId="0" applyFont="1" applyFill="1" applyBorder="1" applyAlignment="1">
      <alignment horizontal="left" vertical="center"/>
    </xf>
    <xf numFmtId="0" fontId="2" fillId="0" borderId="7" xfId="0" applyFont="1" applyFill="1" applyBorder="1" applyAlignment="1">
      <alignment horizontal="left" vertical="center"/>
    </xf>
    <xf numFmtId="0" fontId="17" fillId="0" borderId="8" xfId="0" applyFont="1" applyBorder="1" applyAlignment="1">
      <alignment horizontal="left" vertical="top" wrapText="1"/>
    </xf>
    <xf numFmtId="0" fontId="17" fillId="0" borderId="10" xfId="0" applyFont="1" applyBorder="1" applyAlignment="1">
      <alignment horizontal="left" vertical="top" wrapText="1"/>
    </xf>
    <xf numFmtId="0" fontId="17" fillId="0" borderId="9" xfId="0" applyFont="1" applyBorder="1" applyAlignment="1">
      <alignment horizontal="left" vertical="top" wrapText="1"/>
    </xf>
    <xf numFmtId="0" fontId="1" fillId="0" borderId="6" xfId="0" applyFont="1" applyBorder="1" applyAlignment="1">
      <alignment horizontal="left" vertical="top" wrapText="1"/>
    </xf>
    <xf numFmtId="0" fontId="1" fillId="2" borderId="6" xfId="0" applyFont="1" applyFill="1" applyBorder="1" applyAlignment="1">
      <alignment horizontal="left" vertical="center"/>
    </xf>
    <xf numFmtId="0" fontId="2" fillId="2" borderId="11" xfId="0" applyFont="1" applyFill="1" applyBorder="1" applyAlignment="1">
      <alignment horizontal="left" vertical="center"/>
    </xf>
    <xf numFmtId="0" fontId="2" fillId="2" borderId="7" xfId="0" applyFont="1" applyFill="1" applyBorder="1" applyAlignment="1">
      <alignment horizontal="left"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0" fillId="0" borderId="8" xfId="0" applyBorder="1" applyAlignment="1">
      <alignment horizontal="right" vertical="center"/>
    </xf>
    <xf numFmtId="0" fontId="0" fillId="0" borderId="10" xfId="0" applyBorder="1" applyAlignment="1">
      <alignment horizontal="right" vertical="center"/>
    </xf>
    <xf numFmtId="0" fontId="0" fillId="0" borderId="9" xfId="0" applyBorder="1" applyAlignment="1">
      <alignment horizontal="right" vertical="center"/>
    </xf>
    <xf numFmtId="0" fontId="14" fillId="0" borderId="8" xfId="0" applyFont="1" applyBorder="1" applyAlignment="1">
      <alignment horizontal="center" vertical="center"/>
    </xf>
    <xf numFmtId="0" fontId="16" fillId="0" borderId="10" xfId="0" applyFont="1" applyBorder="1" applyAlignment="1">
      <alignment horizontal="center" vertical="center"/>
    </xf>
    <xf numFmtId="0" fontId="16" fillId="0" borderId="18" xfId="0" applyFont="1" applyBorder="1" applyAlignment="1">
      <alignment horizontal="center" vertical="center"/>
    </xf>
    <xf numFmtId="0" fontId="15" fillId="0" borderId="13" xfId="0" applyFont="1" applyBorder="1" applyAlignment="1">
      <alignment horizontal="left" vertical="center"/>
    </xf>
    <xf numFmtId="0" fontId="15" fillId="0" borderId="0" xfId="0" applyFont="1" applyBorder="1" applyAlignment="1">
      <alignment horizontal="left" vertical="center"/>
    </xf>
    <xf numFmtId="0" fontId="15" fillId="0" borderId="14" xfId="0" applyFont="1" applyBorder="1" applyAlignment="1">
      <alignment horizontal="left" vertical="center"/>
    </xf>
    <xf numFmtId="0" fontId="15" fillId="0" borderId="15" xfId="0" applyFont="1" applyFill="1" applyBorder="1" applyAlignment="1">
      <alignment horizontal="left" vertical="center"/>
    </xf>
    <xf numFmtId="0" fontId="15" fillId="0" borderId="16" xfId="0" applyFont="1" applyFill="1" applyBorder="1" applyAlignment="1">
      <alignment horizontal="left" vertical="center"/>
    </xf>
    <xf numFmtId="0" fontId="15" fillId="0" borderId="17" xfId="0" applyFont="1" applyFill="1" applyBorder="1" applyAlignment="1">
      <alignment horizontal="left" vertical="center"/>
    </xf>
    <xf numFmtId="0" fontId="15" fillId="0" borderId="13"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14" xfId="0" applyFont="1" applyFill="1" applyBorder="1" applyAlignment="1">
      <alignment horizontal="left" vertical="center" wrapText="1"/>
    </xf>
    <xf numFmtId="0" fontId="16" fillId="0" borderId="9" xfId="0" applyFont="1" applyBorder="1" applyAlignment="1">
      <alignment horizontal="center" vertical="center"/>
    </xf>
    <xf numFmtId="0" fontId="15" fillId="0" borderId="13" xfId="0" applyFont="1" applyFill="1" applyBorder="1" applyAlignment="1">
      <alignment horizontal="left" vertical="center"/>
    </xf>
    <xf numFmtId="0" fontId="15" fillId="0" borderId="0" xfId="0" applyFont="1" applyFill="1" applyBorder="1" applyAlignment="1">
      <alignment horizontal="left" vertical="center"/>
    </xf>
    <xf numFmtId="0" fontId="15" fillId="0" borderId="14" xfId="0" applyFont="1" applyFill="1" applyBorder="1" applyAlignment="1">
      <alignment horizontal="left"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10" fillId="0" borderId="10" xfId="0" applyFont="1" applyBorder="1" applyAlignment="1">
      <alignment horizontal="left" vertical="center" wrapText="1"/>
    </xf>
    <xf numFmtId="0" fontId="10" fillId="0" borderId="10" xfId="0" applyFont="1" applyBorder="1" applyAlignment="1">
      <alignment horizontal="left" vertical="center"/>
    </xf>
    <xf numFmtId="0" fontId="10" fillId="0" borderId="9" xfId="0" applyFont="1" applyBorder="1" applyAlignment="1">
      <alignment horizontal="left" vertical="center"/>
    </xf>
    <xf numFmtId="0" fontId="13" fillId="0" borderId="2" xfId="0" applyFont="1" applyBorder="1" applyAlignment="1">
      <alignment horizontal="left" vertical="center"/>
    </xf>
    <xf numFmtId="0" fontId="13" fillId="0" borderId="12" xfId="0" applyFont="1" applyBorder="1" applyAlignment="1">
      <alignment horizontal="left" vertical="center"/>
    </xf>
    <xf numFmtId="0" fontId="13" fillId="0" borderId="3" xfId="0" applyFont="1" applyBorder="1" applyAlignment="1">
      <alignment horizontal="left" vertical="center"/>
    </xf>
    <xf numFmtId="0" fontId="0" fillId="2" borderId="11" xfId="0" applyFill="1" applyBorder="1" applyAlignment="1">
      <alignment horizontal="center" vertical="center"/>
    </xf>
    <xf numFmtId="0" fontId="0" fillId="2" borderId="7" xfId="0" applyFill="1" applyBorder="1" applyAlignment="1">
      <alignment horizontal="center" vertical="center"/>
    </xf>
    <xf numFmtId="0" fontId="10" fillId="0" borderId="9" xfId="0" applyFont="1" applyBorder="1" applyAlignment="1">
      <alignment horizontal="left" vertical="top" wrapText="1"/>
    </xf>
    <xf numFmtId="0" fontId="0" fillId="0" borderId="6" xfId="0" applyBorder="1" applyAlignment="1">
      <alignment horizontal="left" vertical="top" wrapText="1"/>
    </xf>
    <xf numFmtId="0" fontId="0" fillId="0" borderId="10" xfId="0" applyBorder="1" applyAlignment="1">
      <alignment vertical="center"/>
    </xf>
    <xf numFmtId="0" fontId="0" fillId="0" borderId="9" xfId="0" applyBorder="1" applyAlignment="1">
      <alignment vertical="center"/>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0" fillId="0" borderId="6" xfId="0" applyBorder="1" applyAlignment="1">
      <alignment horizontal="left" vertical="top"/>
    </xf>
    <xf numFmtId="0" fontId="17" fillId="0" borderId="10" xfId="0" applyFont="1" applyBorder="1" applyAlignment="1">
      <alignment horizontal="left" vertical="top"/>
    </xf>
    <xf numFmtId="0" fontId="17" fillId="0" borderId="9" xfId="0" applyFont="1" applyBorder="1" applyAlignment="1">
      <alignment horizontal="left" vertical="top"/>
    </xf>
    <xf numFmtId="0" fontId="0" fillId="0" borderId="4" xfId="0" applyBorder="1" applyAlignment="1">
      <alignment horizontal="left" vertical="top"/>
    </xf>
    <xf numFmtId="0" fontId="22" fillId="0" borderId="10" xfId="0" applyFont="1" applyBorder="1" applyAlignment="1">
      <alignment horizontal="left" vertical="center" wrapText="1"/>
    </xf>
    <xf numFmtId="0" fontId="22" fillId="0" borderId="10" xfId="0" applyFont="1" applyBorder="1" applyAlignment="1">
      <alignment horizontal="left" vertical="center"/>
    </xf>
    <xf numFmtId="0" fontId="22" fillId="0" borderId="9" xfId="0" applyFont="1" applyBorder="1" applyAlignment="1">
      <alignment horizontal="left" vertical="center"/>
    </xf>
    <xf numFmtId="0" fontId="17" fillId="0" borderId="8" xfId="0" applyFont="1" applyBorder="1" applyAlignment="1">
      <alignment horizontal="left" vertical="top"/>
    </xf>
  </cellXfs>
  <cellStyles count="1">
    <cellStyle name="標準" xfId="0" builtinId="0"/>
  </cellStyles>
  <dxfs count="3">
    <dxf>
      <font>
        <color rgb="FFFF0000"/>
      </font>
      <fill>
        <patternFill patternType="none">
          <bgColor auto="1"/>
        </patternFill>
      </fill>
    </dxf>
    <dxf>
      <font>
        <color rgb="FF0000FF"/>
      </font>
    </dxf>
    <dxf>
      <font>
        <color rgb="FF006600"/>
      </font>
    </dxf>
  </dxfs>
  <tableStyles count="0" defaultTableStyle="TableStyleMedium2" defaultPivotStyle="PivotStyleLight16"/>
  <colors>
    <mruColors>
      <color rgb="FFFFAF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598937</xdr:colOff>
      <xdr:row>15</xdr:row>
      <xdr:rowOff>47625</xdr:rowOff>
    </xdr:from>
    <xdr:to>
      <xdr:col>12</xdr:col>
      <xdr:colOff>428625</xdr:colOff>
      <xdr:row>31</xdr:row>
      <xdr:rowOff>72376</xdr:rowOff>
    </xdr:to>
    <xdr:pic>
      <xdr:nvPicPr>
        <xdr:cNvPr id="5" name="図 4"/>
        <xdr:cNvPicPr>
          <a:picLocks noChangeAspect="1"/>
        </xdr:cNvPicPr>
      </xdr:nvPicPr>
      <xdr:blipFill>
        <a:blip xmlns:r="http://schemas.openxmlformats.org/officeDocument/2006/relationships" r:embed="rId1"/>
        <a:stretch>
          <a:fillRect/>
        </a:stretch>
      </xdr:blipFill>
      <xdr:spPr>
        <a:xfrm>
          <a:off x="1599062" y="3686175"/>
          <a:ext cx="6697213" cy="3958576"/>
        </a:xfrm>
        <a:prstGeom prst="rect">
          <a:avLst/>
        </a:prstGeom>
      </xdr:spPr>
    </xdr:pic>
    <xdr:clientData/>
  </xdr:twoCellAnchor>
  <xdr:twoCellAnchor editAs="oneCell">
    <xdr:from>
      <xdr:col>2</xdr:col>
      <xdr:colOff>577223</xdr:colOff>
      <xdr:row>33</xdr:row>
      <xdr:rowOff>219075</xdr:rowOff>
    </xdr:from>
    <xdr:to>
      <xdr:col>12</xdr:col>
      <xdr:colOff>457200</xdr:colOff>
      <xdr:row>45</xdr:row>
      <xdr:rowOff>4997</xdr:rowOff>
    </xdr:to>
    <xdr:pic>
      <xdr:nvPicPr>
        <xdr:cNvPr id="3" name="図 2"/>
        <xdr:cNvPicPr>
          <a:picLocks noChangeAspect="1"/>
        </xdr:cNvPicPr>
      </xdr:nvPicPr>
      <xdr:blipFill>
        <a:blip xmlns:r="http://schemas.openxmlformats.org/officeDocument/2006/relationships" r:embed="rId2"/>
        <a:stretch>
          <a:fillRect/>
        </a:stretch>
      </xdr:blipFill>
      <xdr:spPr>
        <a:xfrm>
          <a:off x="1577348" y="8162925"/>
          <a:ext cx="6747502" cy="3995972"/>
        </a:xfrm>
        <a:prstGeom prst="rect">
          <a:avLst/>
        </a:prstGeom>
      </xdr:spPr>
    </xdr:pic>
    <xdr:clientData/>
  </xdr:twoCellAnchor>
  <xdr:twoCellAnchor>
    <xdr:from>
      <xdr:col>2</xdr:col>
      <xdr:colOff>147918</xdr:colOff>
      <xdr:row>44</xdr:row>
      <xdr:rowOff>70041</xdr:rowOff>
    </xdr:from>
    <xdr:to>
      <xdr:col>6</xdr:col>
      <xdr:colOff>34178</xdr:colOff>
      <xdr:row>47</xdr:row>
      <xdr:rowOff>168648</xdr:rowOff>
    </xdr:to>
    <xdr:grpSp>
      <xdr:nvGrpSpPr>
        <xdr:cNvPr id="13" name="グループ化 12">
          <a:extLst>
            <a:ext uri="{FF2B5EF4-FFF2-40B4-BE49-F238E27FC236}">
              <a16:creationId xmlns:a16="http://schemas.microsoft.com/office/drawing/2014/main" id="{00000000-0008-0000-0800-00000D000000}"/>
            </a:ext>
          </a:extLst>
        </xdr:cNvPr>
        <xdr:cNvGrpSpPr/>
      </xdr:nvGrpSpPr>
      <xdr:grpSpPr>
        <a:xfrm>
          <a:off x="1148043" y="12004866"/>
          <a:ext cx="2619935" cy="851082"/>
          <a:chOff x="537883" y="7149350"/>
          <a:chExt cx="2610970" cy="1144676"/>
        </a:xfrm>
      </xdr:grpSpPr>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537883" y="7429493"/>
            <a:ext cx="2610970" cy="86453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mn-lt"/>
                <a:ea typeface="+mn-ea"/>
                <a:cs typeface="+mn-cs"/>
              </a:rPr>
              <a:t>出題範囲を示すときに</a:t>
            </a:r>
            <a:r>
              <a:rPr kumimoji="1" lang="ja-JP" altLang="en-US" sz="1200">
                <a:solidFill>
                  <a:schemeClr val="dk1"/>
                </a:solidFill>
                <a:effectLst/>
                <a:latin typeface="+mn-lt"/>
                <a:ea typeface="+mn-ea"/>
                <a:cs typeface="+mn-cs"/>
              </a:rPr>
              <a:t>配付</a:t>
            </a:r>
            <a:r>
              <a:rPr kumimoji="1" lang="ja-JP" altLang="ja-JP" sz="1200">
                <a:solidFill>
                  <a:schemeClr val="dk1"/>
                </a:solidFill>
                <a:effectLst/>
                <a:latin typeface="+mn-lt"/>
                <a:ea typeface="+mn-ea"/>
                <a:cs typeface="+mn-cs"/>
              </a:rPr>
              <a:t>し，</a:t>
            </a:r>
            <a:r>
              <a:rPr kumimoji="1" lang="ja-JP" altLang="en-US" sz="1200">
                <a:solidFill>
                  <a:schemeClr val="dk1"/>
                </a:solidFill>
                <a:effectLst/>
                <a:latin typeface="+mn-lt"/>
                <a:ea typeface="+mn-ea"/>
                <a:cs typeface="+mn-cs"/>
              </a:rPr>
              <a:t>生徒に</a:t>
            </a:r>
            <a:r>
              <a:rPr kumimoji="1" lang="ja-JP" altLang="ja-JP" sz="1200">
                <a:solidFill>
                  <a:schemeClr val="dk1"/>
                </a:solidFill>
                <a:effectLst/>
                <a:latin typeface="+mn-lt"/>
                <a:ea typeface="+mn-ea"/>
                <a:cs typeface="+mn-cs"/>
              </a:rPr>
              <a:t>自分の目標を書かせます。</a:t>
            </a:r>
            <a:endParaRPr lang="ja-JP" altLang="ja-JP" sz="1200">
              <a:effectLst/>
            </a:endParaRPr>
          </a:p>
          <a:p>
            <a:endParaRPr kumimoji="1" lang="ja-JP" altLang="en-US" sz="1200"/>
          </a:p>
        </xdr:txBody>
      </xdr:sp>
      <xdr:sp macro="" textlink="">
        <xdr:nvSpPr>
          <xdr:cNvPr id="10" name="上矢印 9">
            <a:extLst>
              <a:ext uri="{FF2B5EF4-FFF2-40B4-BE49-F238E27FC236}">
                <a16:creationId xmlns:a16="http://schemas.microsoft.com/office/drawing/2014/main" id="{00000000-0008-0000-0800-00000A000000}"/>
              </a:ext>
            </a:extLst>
          </xdr:cNvPr>
          <xdr:cNvSpPr/>
        </xdr:nvSpPr>
        <xdr:spPr>
          <a:xfrm>
            <a:off x="1624854" y="7149350"/>
            <a:ext cx="224117" cy="280147"/>
          </a:xfrm>
          <a:prstGeom prs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6</xdr:col>
      <xdr:colOff>550769</xdr:colOff>
      <xdr:row>43</xdr:row>
      <xdr:rowOff>38101</xdr:rowOff>
    </xdr:from>
    <xdr:to>
      <xdr:col>12</xdr:col>
      <xdr:colOff>584386</xdr:colOff>
      <xdr:row>48</xdr:row>
      <xdr:rowOff>104774</xdr:rowOff>
    </xdr:to>
    <xdr:grpSp>
      <xdr:nvGrpSpPr>
        <xdr:cNvPr id="12" name="グループ化 11">
          <a:extLst>
            <a:ext uri="{FF2B5EF4-FFF2-40B4-BE49-F238E27FC236}">
              <a16:creationId xmlns:a16="http://schemas.microsoft.com/office/drawing/2014/main" id="{00000000-0008-0000-0800-00000C000000}"/>
            </a:ext>
          </a:extLst>
        </xdr:cNvPr>
        <xdr:cNvGrpSpPr/>
      </xdr:nvGrpSpPr>
      <xdr:grpSpPr>
        <a:xfrm>
          <a:off x="4284569" y="11772901"/>
          <a:ext cx="4167467" cy="1323973"/>
          <a:chOff x="3899647" y="6835481"/>
          <a:chExt cx="4157382" cy="1778303"/>
        </a:xfrm>
      </xdr:grpSpPr>
      <xdr:sp macro="" textlink="">
        <xdr:nvSpPr>
          <xdr:cNvPr id="9" name="テキスト ボックス 8">
            <a:extLst>
              <a:ext uri="{FF2B5EF4-FFF2-40B4-BE49-F238E27FC236}">
                <a16:creationId xmlns:a16="http://schemas.microsoft.com/office/drawing/2014/main" id="{00000000-0008-0000-0800-000009000000}"/>
              </a:ext>
            </a:extLst>
          </xdr:cNvPr>
          <xdr:cNvSpPr txBox="1"/>
        </xdr:nvSpPr>
        <xdr:spPr>
          <a:xfrm>
            <a:off x="3899647" y="7440700"/>
            <a:ext cx="4157382" cy="117308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dk1"/>
                </a:solidFill>
                <a:effectLst/>
                <a:latin typeface="+mn-lt"/>
                <a:ea typeface="+mn-ea"/>
                <a:cs typeface="+mn-cs"/>
              </a:rPr>
              <a:t>「先生記入欄」</a:t>
            </a:r>
            <a:r>
              <a:rPr kumimoji="1" lang="ja-JP" altLang="ja-JP" sz="1200">
                <a:solidFill>
                  <a:schemeClr val="dk1"/>
                </a:solidFill>
                <a:effectLst/>
                <a:latin typeface="+mn-lt"/>
                <a:ea typeface="+mn-ea"/>
                <a:cs typeface="+mn-cs"/>
              </a:rPr>
              <a:t>の評価を</a:t>
            </a:r>
            <a:r>
              <a:rPr kumimoji="1" lang="ja-JP" altLang="en-US" sz="1200">
                <a:solidFill>
                  <a:schemeClr val="dk1"/>
                </a:solidFill>
                <a:effectLst/>
                <a:latin typeface="+mn-lt"/>
                <a:ea typeface="+mn-ea"/>
                <a:cs typeface="+mn-cs"/>
              </a:rPr>
              <a:t>［自動集計ソフト</a:t>
            </a:r>
            <a:r>
              <a:rPr kumimoji="1" lang="en-US" altLang="ja-JP" sz="1200">
                <a:solidFill>
                  <a:schemeClr val="dk1"/>
                </a:solidFill>
                <a:effectLst/>
                <a:latin typeface="+mn-ea"/>
                <a:ea typeface="+mn-ea"/>
                <a:cs typeface="+mn-cs"/>
              </a:rPr>
              <a:t>Sasatto</a:t>
            </a: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に入力</a:t>
            </a:r>
            <a:r>
              <a:rPr kumimoji="1" lang="ja-JP" altLang="en-US" sz="1200">
                <a:solidFill>
                  <a:schemeClr val="dk1"/>
                </a:solidFill>
                <a:effectLst/>
                <a:latin typeface="+mn-lt"/>
                <a:ea typeface="+mn-ea"/>
                <a:cs typeface="+mn-cs"/>
              </a:rPr>
              <a:t>する</a:t>
            </a:r>
            <a:r>
              <a:rPr kumimoji="1" lang="ja-JP" altLang="ja-JP" sz="1200">
                <a:solidFill>
                  <a:schemeClr val="dk1"/>
                </a:solidFill>
                <a:effectLst/>
                <a:latin typeface="+mn-lt"/>
                <a:ea typeface="+mn-ea"/>
                <a:cs typeface="+mn-cs"/>
              </a:rPr>
              <a:t>と，</a:t>
            </a:r>
            <a:r>
              <a:rPr kumimoji="1" lang="ja-JP" altLang="ja-JP" sz="1200" b="1">
                <a:solidFill>
                  <a:schemeClr val="dk1"/>
                </a:solidFill>
                <a:effectLst/>
                <a:latin typeface="+mn-lt"/>
                <a:ea typeface="+mn-ea"/>
                <a:cs typeface="+mn-cs"/>
              </a:rPr>
              <a:t>評価プリントの「主体的に学習に取り組む態度」の評価と合わせた合計評価が自動で</a:t>
            </a:r>
            <a:r>
              <a:rPr kumimoji="1" lang="ja-JP" altLang="en-US" sz="1200" b="1">
                <a:solidFill>
                  <a:schemeClr val="dk1"/>
                </a:solidFill>
                <a:effectLst/>
                <a:latin typeface="+mn-lt"/>
                <a:ea typeface="+mn-ea"/>
                <a:cs typeface="+mn-cs"/>
              </a:rPr>
              <a:t>計算</a:t>
            </a:r>
            <a:r>
              <a:rPr kumimoji="1" lang="ja-JP" altLang="ja-JP" sz="1200">
                <a:solidFill>
                  <a:schemeClr val="dk1"/>
                </a:solidFill>
                <a:effectLst/>
                <a:latin typeface="+mn-lt"/>
                <a:ea typeface="+mn-ea"/>
                <a:cs typeface="+mn-cs"/>
              </a:rPr>
              <a:t>されます。</a:t>
            </a:r>
            <a:endParaRPr lang="ja-JP" altLang="ja-JP" sz="1200">
              <a:effectLst/>
            </a:endParaRPr>
          </a:p>
          <a:p>
            <a:endParaRPr kumimoji="1" lang="ja-JP" altLang="en-US" sz="1200"/>
          </a:p>
        </xdr:txBody>
      </xdr:sp>
      <xdr:sp macro="" textlink="">
        <xdr:nvSpPr>
          <xdr:cNvPr id="11" name="上矢印 10">
            <a:extLst>
              <a:ext uri="{FF2B5EF4-FFF2-40B4-BE49-F238E27FC236}">
                <a16:creationId xmlns:a16="http://schemas.microsoft.com/office/drawing/2014/main" id="{00000000-0008-0000-0800-00000B000000}"/>
              </a:ext>
            </a:extLst>
          </xdr:cNvPr>
          <xdr:cNvSpPr/>
        </xdr:nvSpPr>
        <xdr:spPr>
          <a:xfrm>
            <a:off x="7501496" y="6835481"/>
            <a:ext cx="238616" cy="600740"/>
          </a:xfrm>
          <a:prstGeom prs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43143</xdr:colOff>
      <xdr:row>16</xdr:row>
      <xdr:rowOff>194868</xdr:rowOff>
    </xdr:from>
    <xdr:to>
      <xdr:col>3</xdr:col>
      <xdr:colOff>0</xdr:colOff>
      <xdr:row>23</xdr:row>
      <xdr:rowOff>180974</xdr:rowOff>
    </xdr:to>
    <xdr:grpSp>
      <xdr:nvGrpSpPr>
        <xdr:cNvPr id="20" name="グループ化 19">
          <a:extLst>
            <a:ext uri="{FF2B5EF4-FFF2-40B4-BE49-F238E27FC236}">
              <a16:creationId xmlns:a16="http://schemas.microsoft.com/office/drawing/2014/main" id="{08526059-5FE6-4D35-84EC-27502D57E59E}"/>
            </a:ext>
          </a:extLst>
        </xdr:cNvPr>
        <xdr:cNvGrpSpPr/>
      </xdr:nvGrpSpPr>
      <xdr:grpSpPr>
        <a:xfrm>
          <a:off x="43143" y="4071543"/>
          <a:ext cx="1642782" cy="1700606"/>
          <a:chOff x="505137" y="7429498"/>
          <a:chExt cx="2823816" cy="1018568"/>
        </a:xfrm>
      </xdr:grpSpPr>
      <xdr:sp macro="" textlink="">
        <xdr:nvSpPr>
          <xdr:cNvPr id="21" name="テキスト ボックス 20">
            <a:extLst>
              <a:ext uri="{FF2B5EF4-FFF2-40B4-BE49-F238E27FC236}">
                <a16:creationId xmlns:a16="http://schemas.microsoft.com/office/drawing/2014/main" id="{6200C21E-7916-40B8-AD02-DD0088A7DBFD}"/>
              </a:ext>
            </a:extLst>
          </xdr:cNvPr>
          <xdr:cNvSpPr txBox="1"/>
        </xdr:nvSpPr>
        <xdr:spPr>
          <a:xfrm>
            <a:off x="505137" y="7429498"/>
            <a:ext cx="2512734" cy="101856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72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t>黄色の部分にプリント番号を入力すると，単元名，学習の目標，教科書ページが自動で表示されます。</a:t>
            </a:r>
          </a:p>
        </xdr:txBody>
      </xdr:sp>
      <xdr:sp macro="" textlink="">
        <xdr:nvSpPr>
          <xdr:cNvPr id="22" name="上矢印 9">
            <a:extLst>
              <a:ext uri="{FF2B5EF4-FFF2-40B4-BE49-F238E27FC236}">
                <a16:creationId xmlns:a16="http://schemas.microsoft.com/office/drawing/2014/main" id="{ACE67ECE-33BF-477D-BCA8-F94C67EB2D72}"/>
              </a:ext>
            </a:extLst>
          </xdr:cNvPr>
          <xdr:cNvSpPr/>
        </xdr:nvSpPr>
        <xdr:spPr>
          <a:xfrm rot="5400000">
            <a:off x="3134822" y="7398197"/>
            <a:ext cx="96985" cy="291277"/>
          </a:xfrm>
          <a:prstGeom prs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view="pageBreakPreview" zoomScale="70" zoomScaleNormal="100" zoomScaleSheetLayoutView="70" workbookViewId="0">
      <selection activeCell="C20" sqref="C20:C26"/>
    </sheetView>
  </sheetViews>
  <sheetFormatPr defaultRowHeight="18.75" x14ac:dyDescent="0.4"/>
  <cols>
    <col min="1" max="1" width="4.875" customWidth="1"/>
    <col min="2" max="2" width="30.125" customWidth="1"/>
    <col min="3" max="3" width="11.25" customWidth="1"/>
    <col min="4" max="4" width="9.875" customWidth="1"/>
    <col min="5" max="10" width="10.625" customWidth="1"/>
    <col min="11" max="11" width="11.5" customWidth="1"/>
    <col min="12" max="12" width="31.25" style="38" customWidth="1"/>
  </cols>
  <sheetData>
    <row r="1" spans="1:12" ht="26.25" customHeight="1" x14ac:dyDescent="0.4">
      <c r="A1" s="7" t="s">
        <v>148</v>
      </c>
      <c r="B1" s="6"/>
      <c r="C1" s="6"/>
      <c r="K1" s="13" t="s">
        <v>10</v>
      </c>
    </row>
    <row r="2" spans="1:12" ht="16.5" customHeight="1" x14ac:dyDescent="0.4">
      <c r="A2" s="271" t="s">
        <v>8</v>
      </c>
      <c r="B2" s="271"/>
      <c r="C2" s="272" t="s">
        <v>9</v>
      </c>
      <c r="D2" s="273"/>
      <c r="E2" s="273"/>
      <c r="F2" s="273"/>
      <c r="G2" s="273"/>
      <c r="H2" s="273"/>
      <c r="I2" s="273"/>
      <c r="J2" s="273"/>
      <c r="K2" s="274"/>
    </row>
    <row r="3" spans="1:12" ht="15.75" customHeight="1" x14ac:dyDescent="0.4">
      <c r="A3" s="275" t="s">
        <v>5</v>
      </c>
      <c r="B3" s="276"/>
      <c r="C3" s="47"/>
      <c r="D3" s="279" t="s">
        <v>0</v>
      </c>
      <c r="E3" s="264" t="s">
        <v>7</v>
      </c>
      <c r="F3" s="264"/>
      <c r="G3" s="264"/>
      <c r="H3" s="264"/>
      <c r="I3" s="264"/>
      <c r="J3" s="264"/>
      <c r="K3" s="264"/>
    </row>
    <row r="4" spans="1:12" ht="17.25" customHeight="1" x14ac:dyDescent="0.4">
      <c r="A4" s="277"/>
      <c r="B4" s="278"/>
      <c r="C4" s="48"/>
      <c r="D4" s="280"/>
      <c r="E4" s="264" t="s">
        <v>1</v>
      </c>
      <c r="F4" s="264"/>
      <c r="G4" s="264"/>
      <c r="H4" s="264" t="s">
        <v>2</v>
      </c>
      <c r="I4" s="264"/>
      <c r="J4" s="264"/>
      <c r="K4" s="49" t="s">
        <v>3</v>
      </c>
      <c r="L4" s="39"/>
    </row>
    <row r="5" spans="1:12" ht="23.1" customHeight="1" x14ac:dyDescent="0.4">
      <c r="A5" s="63" t="s">
        <v>25</v>
      </c>
      <c r="B5" s="64" t="s">
        <v>98</v>
      </c>
      <c r="C5" s="65" t="s">
        <v>12</v>
      </c>
      <c r="D5" s="66" t="s">
        <v>6</v>
      </c>
      <c r="E5" s="290">
        <v>5</v>
      </c>
      <c r="F5" s="291"/>
      <c r="G5" s="67" t="s">
        <v>131</v>
      </c>
      <c r="H5" s="290">
        <v>3</v>
      </c>
      <c r="I5" s="291"/>
      <c r="J5" s="67" t="s">
        <v>131</v>
      </c>
      <c r="K5" s="68">
        <f>E5+H5</f>
        <v>8</v>
      </c>
    </row>
    <row r="6" spans="1:12" ht="23.1" customHeight="1" x14ac:dyDescent="0.4">
      <c r="A6" s="69"/>
      <c r="B6" s="292" t="s">
        <v>149</v>
      </c>
      <c r="C6" s="294" t="s">
        <v>144</v>
      </c>
      <c r="D6" s="297" t="s">
        <v>146</v>
      </c>
      <c r="E6" s="290">
        <v>50</v>
      </c>
      <c r="F6" s="291"/>
      <c r="G6" s="67" t="s">
        <v>4</v>
      </c>
      <c r="H6" s="290">
        <v>25</v>
      </c>
      <c r="I6" s="291"/>
      <c r="J6" s="67" t="s">
        <v>4</v>
      </c>
      <c r="K6" s="68">
        <f>E6+H6</f>
        <v>75</v>
      </c>
      <c r="L6" s="39"/>
    </row>
    <row r="7" spans="1:12" x14ac:dyDescent="0.4">
      <c r="A7" s="69"/>
      <c r="B7" s="292"/>
      <c r="C7" s="295"/>
      <c r="D7" s="298"/>
      <c r="E7" s="305" t="s">
        <v>138</v>
      </c>
      <c r="F7" s="306"/>
      <c r="G7" s="306"/>
      <c r="H7" s="306"/>
      <c r="I7" s="306"/>
      <c r="J7" s="306"/>
      <c r="K7" s="70" t="s">
        <v>139</v>
      </c>
      <c r="L7" s="39"/>
    </row>
    <row r="8" spans="1:12" ht="40.5" customHeight="1" x14ac:dyDescent="0.4">
      <c r="A8" s="69"/>
      <c r="B8" s="292"/>
      <c r="C8" s="295"/>
      <c r="D8" s="298"/>
      <c r="E8" s="302" t="s">
        <v>137</v>
      </c>
      <c r="F8" s="303"/>
      <c r="G8" s="303"/>
      <c r="H8" s="303"/>
      <c r="I8" s="303"/>
      <c r="J8" s="304"/>
      <c r="K8" s="68">
        <v>1</v>
      </c>
      <c r="L8" s="39"/>
    </row>
    <row r="9" spans="1:12" x14ac:dyDescent="0.4">
      <c r="A9" s="69"/>
      <c r="B9" s="292"/>
      <c r="C9" s="295"/>
      <c r="D9" s="298"/>
      <c r="E9" s="300" t="s">
        <v>140</v>
      </c>
      <c r="F9" s="301"/>
      <c r="G9" s="301"/>
      <c r="H9" s="301"/>
      <c r="I9" s="301"/>
      <c r="J9" s="301"/>
      <c r="K9" s="281"/>
      <c r="L9" s="285"/>
    </row>
    <row r="10" spans="1:12" ht="15" customHeight="1" x14ac:dyDescent="0.4">
      <c r="A10" s="69"/>
      <c r="B10" s="292"/>
      <c r="C10" s="295"/>
      <c r="D10" s="298"/>
      <c r="E10" s="286" t="s">
        <v>1</v>
      </c>
      <c r="F10" s="286"/>
      <c r="G10" s="286"/>
      <c r="H10" s="286" t="s">
        <v>2</v>
      </c>
      <c r="I10" s="286"/>
      <c r="J10" s="287"/>
      <c r="K10" s="281"/>
      <c r="L10" s="285"/>
    </row>
    <row r="11" spans="1:12" ht="18.75" customHeight="1" x14ac:dyDescent="0.4">
      <c r="A11" s="69"/>
      <c r="B11" s="292"/>
      <c r="C11" s="295"/>
      <c r="D11" s="298"/>
      <c r="E11" s="70" t="s">
        <v>37</v>
      </c>
      <c r="F11" s="70" t="s">
        <v>38</v>
      </c>
      <c r="G11" s="70" t="s">
        <v>39</v>
      </c>
      <c r="H11" s="70" t="s">
        <v>38</v>
      </c>
      <c r="I11" s="70" t="s">
        <v>40</v>
      </c>
      <c r="J11" s="71" t="s">
        <v>41</v>
      </c>
      <c r="K11" s="281"/>
      <c r="L11" s="285"/>
    </row>
    <row r="12" spans="1:12" ht="82.5" customHeight="1" x14ac:dyDescent="0.4">
      <c r="A12" s="69"/>
      <c r="B12" s="292"/>
      <c r="C12" s="296"/>
      <c r="D12" s="299"/>
      <c r="E12" s="72" t="s">
        <v>100</v>
      </c>
      <c r="F12" s="73" t="s">
        <v>101</v>
      </c>
      <c r="G12" s="73" t="s">
        <v>102</v>
      </c>
      <c r="H12" s="73" t="s">
        <v>119</v>
      </c>
      <c r="I12" s="73" t="s">
        <v>104</v>
      </c>
      <c r="J12" s="74" t="s">
        <v>105</v>
      </c>
      <c r="K12" s="281"/>
      <c r="L12" s="285"/>
    </row>
    <row r="13" spans="1:12" ht="17.25" customHeight="1" x14ac:dyDescent="0.4">
      <c r="A13" s="69"/>
      <c r="B13" s="292"/>
      <c r="C13" s="307" t="s">
        <v>150</v>
      </c>
      <c r="D13" s="308"/>
      <c r="E13" s="308"/>
      <c r="F13" s="308"/>
      <c r="G13" s="308"/>
      <c r="H13" s="308"/>
      <c r="I13" s="308"/>
      <c r="J13" s="309"/>
      <c r="K13" s="75" t="s">
        <v>143</v>
      </c>
      <c r="L13" s="58"/>
    </row>
    <row r="14" spans="1:12" ht="83.25" customHeight="1" x14ac:dyDescent="0.4">
      <c r="A14" s="76"/>
      <c r="B14" s="293"/>
      <c r="C14" s="310"/>
      <c r="D14" s="311"/>
      <c r="E14" s="311"/>
      <c r="F14" s="311"/>
      <c r="G14" s="311"/>
      <c r="H14" s="311"/>
      <c r="I14" s="311"/>
      <c r="J14" s="312"/>
      <c r="K14" s="77" t="s">
        <v>118</v>
      </c>
      <c r="L14" s="39" t="s">
        <v>141</v>
      </c>
    </row>
    <row r="15" spans="1:12" ht="8.25" customHeight="1" x14ac:dyDescent="0.2">
      <c r="A15" s="41"/>
      <c r="B15" s="46"/>
      <c r="C15" s="288"/>
      <c r="D15" s="288"/>
      <c r="E15" s="288"/>
      <c r="F15" s="288"/>
      <c r="G15" s="288"/>
      <c r="H15" s="288"/>
      <c r="I15" s="288"/>
      <c r="J15" s="288"/>
      <c r="K15" s="52"/>
      <c r="L15" s="40"/>
    </row>
    <row r="16" spans="1:12" ht="16.5" customHeight="1" x14ac:dyDescent="0.4">
      <c r="A16" s="271" t="s">
        <v>8</v>
      </c>
      <c r="B16" s="271"/>
      <c r="C16" s="272" t="s">
        <v>9</v>
      </c>
      <c r="D16" s="273"/>
      <c r="E16" s="273"/>
      <c r="F16" s="273"/>
      <c r="G16" s="273"/>
      <c r="H16" s="273"/>
      <c r="I16" s="273"/>
      <c r="J16" s="273"/>
      <c r="K16" s="274"/>
    </row>
    <row r="17" spans="1:12" ht="15.75" customHeight="1" x14ac:dyDescent="0.4">
      <c r="A17" s="275" t="s">
        <v>5</v>
      </c>
      <c r="B17" s="276"/>
      <c r="C17" s="47"/>
      <c r="D17" s="279" t="s">
        <v>0</v>
      </c>
      <c r="E17" s="264" t="s">
        <v>7</v>
      </c>
      <c r="F17" s="264"/>
      <c r="G17" s="264"/>
      <c r="H17" s="264"/>
      <c r="I17" s="264"/>
      <c r="J17" s="264"/>
      <c r="K17" s="264"/>
    </row>
    <row r="18" spans="1:12" ht="17.25" customHeight="1" x14ac:dyDescent="0.4">
      <c r="A18" s="277"/>
      <c r="B18" s="278"/>
      <c r="C18" s="48"/>
      <c r="D18" s="280"/>
      <c r="E18" s="264" t="s">
        <v>1</v>
      </c>
      <c r="F18" s="264"/>
      <c r="G18" s="264"/>
      <c r="H18" s="264" t="s">
        <v>2</v>
      </c>
      <c r="I18" s="264"/>
      <c r="J18" s="264"/>
      <c r="K18" s="49" t="s">
        <v>3</v>
      </c>
      <c r="L18" s="39"/>
    </row>
    <row r="19" spans="1:12" ht="23.1" customHeight="1" x14ac:dyDescent="0.4">
      <c r="A19" s="12">
        <v>1</v>
      </c>
      <c r="B19" s="12" t="s">
        <v>98</v>
      </c>
      <c r="C19" s="18" t="s">
        <v>12</v>
      </c>
      <c r="D19" s="50" t="s">
        <v>6</v>
      </c>
      <c r="E19" s="257"/>
      <c r="F19" s="258"/>
      <c r="G19" s="11" t="s">
        <v>131</v>
      </c>
      <c r="H19" s="257"/>
      <c r="I19" s="258"/>
      <c r="J19" s="11" t="s">
        <v>131</v>
      </c>
      <c r="K19" s="60"/>
    </row>
    <row r="20" spans="1:12" ht="23.1" customHeight="1" x14ac:dyDescent="0.4">
      <c r="A20" s="15"/>
      <c r="B20" s="249" t="s">
        <v>142</v>
      </c>
      <c r="C20" s="251" t="s">
        <v>144</v>
      </c>
      <c r="D20" s="254" t="s">
        <v>145</v>
      </c>
      <c r="E20" s="257"/>
      <c r="F20" s="258"/>
      <c r="G20" s="11" t="s">
        <v>4</v>
      </c>
      <c r="H20" s="257"/>
      <c r="I20" s="258"/>
      <c r="J20" s="11" t="s">
        <v>4</v>
      </c>
      <c r="K20" s="60"/>
      <c r="L20" s="39"/>
    </row>
    <row r="21" spans="1:12" x14ac:dyDescent="0.4">
      <c r="A21" s="15"/>
      <c r="B21" s="249"/>
      <c r="C21" s="252"/>
      <c r="D21" s="255"/>
      <c r="E21" s="282" t="s">
        <v>138</v>
      </c>
      <c r="F21" s="283"/>
      <c r="G21" s="283"/>
      <c r="H21" s="283"/>
      <c r="I21" s="283"/>
      <c r="J21" s="283"/>
      <c r="K21" s="49" t="s">
        <v>139</v>
      </c>
      <c r="L21" s="39"/>
    </row>
    <row r="22" spans="1:12" ht="40.5" customHeight="1" x14ac:dyDescent="0.4">
      <c r="A22" s="15"/>
      <c r="B22" s="249"/>
      <c r="C22" s="252"/>
      <c r="D22" s="255"/>
      <c r="E22" s="259" t="s">
        <v>137</v>
      </c>
      <c r="F22" s="260"/>
      <c r="G22" s="260"/>
      <c r="H22" s="260"/>
      <c r="I22" s="260"/>
      <c r="J22" s="261"/>
      <c r="K22" s="60"/>
      <c r="L22" s="39"/>
    </row>
    <row r="23" spans="1:12" x14ac:dyDescent="0.4">
      <c r="A23" s="15"/>
      <c r="B23" s="249"/>
      <c r="C23" s="252"/>
      <c r="D23" s="255"/>
      <c r="E23" s="262" t="s">
        <v>140</v>
      </c>
      <c r="F23" s="263"/>
      <c r="G23" s="263"/>
      <c r="H23" s="263"/>
      <c r="I23" s="263"/>
      <c r="J23" s="263"/>
      <c r="K23" s="284"/>
      <c r="L23" s="285"/>
    </row>
    <row r="24" spans="1:12" ht="15" customHeight="1" x14ac:dyDescent="0.4">
      <c r="A24" s="15"/>
      <c r="B24" s="249"/>
      <c r="C24" s="252"/>
      <c r="D24" s="255"/>
      <c r="E24" s="264" t="s">
        <v>1</v>
      </c>
      <c r="F24" s="264"/>
      <c r="G24" s="264"/>
      <c r="H24" s="264" t="s">
        <v>2</v>
      </c>
      <c r="I24" s="264"/>
      <c r="J24" s="289"/>
      <c r="K24" s="284"/>
      <c r="L24" s="285"/>
    </row>
    <row r="25" spans="1:12" ht="18.75" customHeight="1" x14ac:dyDescent="0.4">
      <c r="A25" s="15"/>
      <c r="B25" s="249"/>
      <c r="C25" s="252"/>
      <c r="D25" s="255"/>
      <c r="E25" s="49" t="s">
        <v>37</v>
      </c>
      <c r="F25" s="49" t="s">
        <v>38</v>
      </c>
      <c r="G25" s="49" t="s">
        <v>39</v>
      </c>
      <c r="H25" s="49" t="s">
        <v>38</v>
      </c>
      <c r="I25" s="49" t="s">
        <v>40</v>
      </c>
      <c r="J25" s="51" t="s">
        <v>41</v>
      </c>
      <c r="K25" s="284"/>
      <c r="L25" s="285"/>
    </row>
    <row r="26" spans="1:12" ht="82.5" customHeight="1" x14ac:dyDescent="0.4">
      <c r="A26" s="15"/>
      <c r="B26" s="249"/>
      <c r="C26" s="253"/>
      <c r="D26" s="256"/>
      <c r="E26" s="16" t="s">
        <v>100</v>
      </c>
      <c r="F26" s="17" t="s">
        <v>101</v>
      </c>
      <c r="G26" s="17" t="s">
        <v>102</v>
      </c>
      <c r="H26" s="17" t="s">
        <v>119</v>
      </c>
      <c r="I26" s="17" t="s">
        <v>104</v>
      </c>
      <c r="J26" s="59" t="s">
        <v>105</v>
      </c>
      <c r="K26" s="284"/>
      <c r="L26" s="285"/>
    </row>
    <row r="27" spans="1:12" ht="17.25" customHeight="1" x14ac:dyDescent="0.4">
      <c r="A27" s="15"/>
      <c r="B27" s="249"/>
      <c r="C27" s="265" t="s">
        <v>147</v>
      </c>
      <c r="D27" s="266"/>
      <c r="E27" s="266"/>
      <c r="F27" s="266"/>
      <c r="G27" s="266"/>
      <c r="H27" s="266"/>
      <c r="I27" s="266"/>
      <c r="J27" s="267"/>
      <c r="K27" s="62" t="s">
        <v>143</v>
      </c>
      <c r="L27" s="58"/>
    </row>
    <row r="28" spans="1:12" ht="83.25" customHeight="1" x14ac:dyDescent="0.4">
      <c r="A28" s="9"/>
      <c r="B28" s="250"/>
      <c r="C28" s="268"/>
      <c r="D28" s="269"/>
      <c r="E28" s="269"/>
      <c r="F28" s="269"/>
      <c r="G28" s="269"/>
      <c r="H28" s="269"/>
      <c r="I28" s="269"/>
      <c r="J28" s="270"/>
      <c r="K28" s="61"/>
      <c r="L28" s="39"/>
    </row>
    <row r="29" spans="1:12" x14ac:dyDescent="0.4">
      <c r="A29" s="271" t="s">
        <v>8</v>
      </c>
      <c r="B29" s="271"/>
      <c r="C29" s="272" t="s">
        <v>9</v>
      </c>
      <c r="D29" s="273"/>
      <c r="E29" s="273"/>
      <c r="F29" s="273"/>
      <c r="G29" s="273"/>
      <c r="H29" s="273"/>
      <c r="I29" s="273"/>
      <c r="J29" s="273"/>
      <c r="K29" s="274"/>
    </row>
    <row r="30" spans="1:12" x14ac:dyDescent="0.4">
      <c r="A30" s="275" t="s">
        <v>5</v>
      </c>
      <c r="B30" s="276"/>
      <c r="C30" s="56"/>
      <c r="D30" s="279" t="s">
        <v>0</v>
      </c>
      <c r="E30" s="264" t="s">
        <v>7</v>
      </c>
      <c r="F30" s="264"/>
      <c r="G30" s="264"/>
      <c r="H30" s="264"/>
      <c r="I30" s="264"/>
      <c r="J30" s="264"/>
      <c r="K30" s="264"/>
    </row>
    <row r="31" spans="1:12" x14ac:dyDescent="0.4">
      <c r="A31" s="277"/>
      <c r="B31" s="278"/>
      <c r="C31" s="57"/>
      <c r="D31" s="280"/>
      <c r="E31" s="264" t="s">
        <v>1</v>
      </c>
      <c r="F31" s="264"/>
      <c r="G31" s="264"/>
      <c r="H31" s="264" t="s">
        <v>2</v>
      </c>
      <c r="I31" s="264"/>
      <c r="J31" s="264"/>
      <c r="K31" s="53" t="s">
        <v>3</v>
      </c>
    </row>
    <row r="32" spans="1:12" ht="24" x14ac:dyDescent="0.4">
      <c r="A32" s="12">
        <v>2</v>
      </c>
      <c r="B32" s="12" t="s">
        <v>98</v>
      </c>
      <c r="C32" s="18" t="s">
        <v>12</v>
      </c>
      <c r="D32" s="54" t="s">
        <v>6</v>
      </c>
      <c r="E32" s="257"/>
      <c r="F32" s="258"/>
      <c r="G32" s="11" t="s">
        <v>131</v>
      </c>
      <c r="H32" s="257"/>
      <c r="I32" s="258"/>
      <c r="J32" s="11" t="s">
        <v>131</v>
      </c>
      <c r="K32" s="60"/>
    </row>
    <row r="33" spans="1:11" ht="24" x14ac:dyDescent="0.4">
      <c r="A33" s="15"/>
      <c r="B33" s="249" t="s">
        <v>142</v>
      </c>
      <c r="C33" s="251" t="s">
        <v>144</v>
      </c>
      <c r="D33" s="254" t="s">
        <v>145</v>
      </c>
      <c r="E33" s="257"/>
      <c r="F33" s="258"/>
      <c r="G33" s="11" t="s">
        <v>4</v>
      </c>
      <c r="H33" s="257"/>
      <c r="I33" s="258"/>
      <c r="J33" s="11" t="s">
        <v>4</v>
      </c>
      <c r="K33" s="60"/>
    </row>
    <row r="34" spans="1:11" x14ac:dyDescent="0.4">
      <c r="A34" s="15"/>
      <c r="B34" s="249"/>
      <c r="C34" s="252"/>
      <c r="D34" s="255"/>
      <c r="E34" s="282" t="s">
        <v>138</v>
      </c>
      <c r="F34" s="283"/>
      <c r="G34" s="283"/>
      <c r="H34" s="283"/>
      <c r="I34" s="283"/>
      <c r="J34" s="283"/>
      <c r="K34" s="53" t="s">
        <v>139</v>
      </c>
    </row>
    <row r="35" spans="1:11" ht="24" x14ac:dyDescent="0.4">
      <c r="A35" s="15"/>
      <c r="B35" s="249"/>
      <c r="C35" s="252"/>
      <c r="D35" s="255"/>
      <c r="E35" s="259" t="s">
        <v>137</v>
      </c>
      <c r="F35" s="260"/>
      <c r="G35" s="260"/>
      <c r="H35" s="260"/>
      <c r="I35" s="260"/>
      <c r="J35" s="261"/>
      <c r="K35" s="60"/>
    </row>
    <row r="36" spans="1:11" x14ac:dyDescent="0.4">
      <c r="A36" s="15"/>
      <c r="B36" s="249"/>
      <c r="C36" s="252"/>
      <c r="D36" s="255"/>
      <c r="E36" s="262" t="s">
        <v>140</v>
      </c>
      <c r="F36" s="263"/>
      <c r="G36" s="263"/>
      <c r="H36" s="263"/>
      <c r="I36" s="263"/>
      <c r="J36" s="263"/>
      <c r="K36" s="284"/>
    </row>
    <row r="37" spans="1:11" x14ac:dyDescent="0.4">
      <c r="A37" s="15"/>
      <c r="B37" s="249"/>
      <c r="C37" s="252"/>
      <c r="D37" s="255"/>
      <c r="E37" s="264" t="s">
        <v>1</v>
      </c>
      <c r="F37" s="264"/>
      <c r="G37" s="264"/>
      <c r="H37" s="264" t="s">
        <v>2</v>
      </c>
      <c r="I37" s="264"/>
      <c r="J37" s="289"/>
      <c r="K37" s="284"/>
    </row>
    <row r="38" spans="1:11" x14ac:dyDescent="0.4">
      <c r="A38" s="15"/>
      <c r="B38" s="249"/>
      <c r="C38" s="252"/>
      <c r="D38" s="255"/>
      <c r="E38" s="53" t="s">
        <v>37</v>
      </c>
      <c r="F38" s="53" t="s">
        <v>38</v>
      </c>
      <c r="G38" s="53" t="s">
        <v>39</v>
      </c>
      <c r="H38" s="53" t="s">
        <v>38</v>
      </c>
      <c r="I38" s="53" t="s">
        <v>40</v>
      </c>
      <c r="J38" s="55" t="s">
        <v>41</v>
      </c>
      <c r="K38" s="284"/>
    </row>
    <row r="39" spans="1:11" ht="78.75" x14ac:dyDescent="0.4">
      <c r="A39" s="15"/>
      <c r="B39" s="249"/>
      <c r="C39" s="253"/>
      <c r="D39" s="256"/>
      <c r="E39" s="16" t="s">
        <v>100</v>
      </c>
      <c r="F39" s="17" t="s">
        <v>101</v>
      </c>
      <c r="G39" s="17" t="s">
        <v>102</v>
      </c>
      <c r="H39" s="17" t="s">
        <v>119</v>
      </c>
      <c r="I39" s="17" t="s">
        <v>104</v>
      </c>
      <c r="J39" s="59" t="s">
        <v>105</v>
      </c>
      <c r="K39" s="284"/>
    </row>
    <row r="40" spans="1:11" x14ac:dyDescent="0.4">
      <c r="A40" s="15"/>
      <c r="B40" s="249"/>
      <c r="C40" s="265" t="s">
        <v>147</v>
      </c>
      <c r="D40" s="266"/>
      <c r="E40" s="266"/>
      <c r="F40" s="266"/>
      <c r="G40" s="266"/>
      <c r="H40" s="266"/>
      <c r="I40" s="266"/>
      <c r="J40" s="267"/>
      <c r="K40" s="62" t="s">
        <v>143</v>
      </c>
    </row>
    <row r="41" spans="1:11" ht="24" x14ac:dyDescent="0.4">
      <c r="A41" s="9"/>
      <c r="B41" s="250"/>
      <c r="C41" s="268"/>
      <c r="D41" s="269"/>
      <c r="E41" s="269"/>
      <c r="F41" s="269"/>
      <c r="G41" s="269"/>
      <c r="H41" s="269"/>
      <c r="I41" s="269"/>
      <c r="J41" s="270"/>
      <c r="K41" s="61"/>
    </row>
  </sheetData>
  <mergeCells count="66">
    <mergeCell ref="K36:K39"/>
    <mergeCell ref="E37:G37"/>
    <mergeCell ref="H37:J37"/>
    <mergeCell ref="C40:J41"/>
    <mergeCell ref="E32:F32"/>
    <mergeCell ref="H32:I32"/>
    <mergeCell ref="B33:B41"/>
    <mergeCell ref="C33:C39"/>
    <mergeCell ref="D33:D39"/>
    <mergeCell ref="E33:F33"/>
    <mergeCell ref="H33:I33"/>
    <mergeCell ref="E34:J34"/>
    <mergeCell ref="E35:J35"/>
    <mergeCell ref="E36:J36"/>
    <mergeCell ref="A29:B29"/>
    <mergeCell ref="C29:K29"/>
    <mergeCell ref="A30:B31"/>
    <mergeCell ref="D30:D31"/>
    <mergeCell ref="E30:K30"/>
    <mergeCell ref="E31:G31"/>
    <mergeCell ref="H31:J31"/>
    <mergeCell ref="A2:B2"/>
    <mergeCell ref="C2:K2"/>
    <mergeCell ref="A3:B4"/>
    <mergeCell ref="D3:D4"/>
    <mergeCell ref="E3:K3"/>
    <mergeCell ref="E4:G4"/>
    <mergeCell ref="H4:J4"/>
    <mergeCell ref="E5:F5"/>
    <mergeCell ref="H5:I5"/>
    <mergeCell ref="B6:B14"/>
    <mergeCell ref="C6:C12"/>
    <mergeCell ref="D6:D12"/>
    <mergeCell ref="E6:F6"/>
    <mergeCell ref="H6:I6"/>
    <mergeCell ref="E9:J9"/>
    <mergeCell ref="E8:J8"/>
    <mergeCell ref="E7:J7"/>
    <mergeCell ref="C13:J14"/>
    <mergeCell ref="K9:K12"/>
    <mergeCell ref="E21:J21"/>
    <mergeCell ref="K23:K26"/>
    <mergeCell ref="L23:L26"/>
    <mergeCell ref="L9:L12"/>
    <mergeCell ref="E10:G10"/>
    <mergeCell ref="H10:J10"/>
    <mergeCell ref="C15:J15"/>
    <mergeCell ref="H24:J24"/>
    <mergeCell ref="E19:F19"/>
    <mergeCell ref="H19:I19"/>
    <mergeCell ref="A16:B16"/>
    <mergeCell ref="C16:K16"/>
    <mergeCell ref="A17:B18"/>
    <mergeCell ref="D17:D18"/>
    <mergeCell ref="E17:K17"/>
    <mergeCell ref="E18:G18"/>
    <mergeCell ref="H18:J18"/>
    <mergeCell ref="B20:B28"/>
    <mergeCell ref="C20:C26"/>
    <mergeCell ref="D20:D26"/>
    <mergeCell ref="E20:F20"/>
    <mergeCell ref="H20:I20"/>
    <mergeCell ref="E22:J22"/>
    <mergeCell ref="E23:J23"/>
    <mergeCell ref="E24:G24"/>
    <mergeCell ref="C27:J28"/>
  </mergeCells>
  <phoneticPr fontId="3"/>
  <pageMargins left="0.31496062992125984" right="0.31496062992125984" top="0.35433070866141736" bottom="0.35433070866141736" header="0.31496062992125984" footer="0.31496062992125984"/>
  <pageSetup paperSize="9" scale="6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view="pageBreakPreview" topLeftCell="A7" zoomScale="90" zoomScaleNormal="100" zoomScaleSheetLayoutView="90" workbookViewId="0">
      <selection activeCell="L21" sqref="L21"/>
    </sheetView>
  </sheetViews>
  <sheetFormatPr defaultRowHeight="18.75" x14ac:dyDescent="0.4"/>
  <cols>
    <col min="1" max="1" width="4.25" customWidth="1"/>
    <col min="2" max="2" width="30.125" customWidth="1"/>
    <col min="3" max="3" width="11.125" customWidth="1"/>
    <col min="4" max="4" width="9.875" customWidth="1"/>
    <col min="5" max="10" width="10.625" customWidth="1"/>
    <col min="11" max="11" width="11.5" customWidth="1"/>
    <col min="12" max="12" width="31.25" style="38" customWidth="1"/>
  </cols>
  <sheetData>
    <row r="1" spans="1:12" ht="26.25" customHeight="1" x14ac:dyDescent="0.4">
      <c r="A1" s="7" t="s">
        <v>120</v>
      </c>
      <c r="B1" s="6"/>
      <c r="C1" s="6"/>
      <c r="K1" s="13" t="s">
        <v>10</v>
      </c>
    </row>
    <row r="2" spans="1:12" ht="24" x14ac:dyDescent="0.4">
      <c r="B2" s="7" t="s">
        <v>128</v>
      </c>
      <c r="C2" s="6"/>
    </row>
    <row r="3" spans="1:12" ht="16.5" customHeight="1" x14ac:dyDescent="0.4">
      <c r="A3" s="271" t="s">
        <v>8</v>
      </c>
      <c r="B3" s="271"/>
      <c r="C3" s="272" t="s">
        <v>9</v>
      </c>
      <c r="D3" s="273"/>
      <c r="E3" s="273"/>
      <c r="F3" s="273"/>
      <c r="G3" s="273"/>
      <c r="H3" s="273"/>
      <c r="I3" s="273"/>
      <c r="J3" s="273"/>
      <c r="K3" s="274"/>
    </row>
    <row r="4" spans="1:12" ht="15.75" customHeight="1" x14ac:dyDescent="0.4">
      <c r="A4" s="275" t="s">
        <v>5</v>
      </c>
      <c r="B4" s="276"/>
      <c r="C4" s="2"/>
      <c r="D4" s="279" t="s">
        <v>0</v>
      </c>
      <c r="E4" s="264" t="s">
        <v>7</v>
      </c>
      <c r="F4" s="264"/>
      <c r="G4" s="264"/>
      <c r="H4" s="264"/>
      <c r="I4" s="264"/>
      <c r="J4" s="264"/>
      <c r="K4" s="264"/>
    </row>
    <row r="5" spans="1:12" ht="17.25" customHeight="1" x14ac:dyDescent="0.4">
      <c r="A5" s="277"/>
      <c r="B5" s="278"/>
      <c r="C5" s="3"/>
      <c r="D5" s="280"/>
      <c r="E5" s="264" t="s">
        <v>1</v>
      </c>
      <c r="F5" s="264"/>
      <c r="G5" s="264"/>
      <c r="H5" s="264" t="s">
        <v>2</v>
      </c>
      <c r="I5" s="264"/>
      <c r="J5" s="264"/>
      <c r="K5" s="4" t="s">
        <v>3</v>
      </c>
      <c r="L5" s="39"/>
    </row>
    <row r="6" spans="1:12" ht="23.1" customHeight="1" x14ac:dyDescent="0.4">
      <c r="A6" s="12">
        <v>1</v>
      </c>
      <c r="B6" s="12" t="s">
        <v>98</v>
      </c>
      <c r="C6" s="18" t="s">
        <v>12</v>
      </c>
      <c r="D6" s="23" t="s">
        <v>6</v>
      </c>
      <c r="E6" s="454">
        <v>70</v>
      </c>
      <c r="F6" s="257"/>
      <c r="G6" s="11" t="s">
        <v>4</v>
      </c>
      <c r="H6" s="454">
        <v>30</v>
      </c>
      <c r="I6" s="257"/>
      <c r="J6" s="11" t="s">
        <v>4</v>
      </c>
      <c r="K6" s="24">
        <f>E6+H6</f>
        <v>100</v>
      </c>
      <c r="L6" s="38" t="s">
        <v>126</v>
      </c>
    </row>
    <row r="7" spans="1:12" ht="23.1" customHeight="1" x14ac:dyDescent="0.4">
      <c r="A7" s="15"/>
      <c r="B7" s="249" t="s">
        <v>99</v>
      </c>
      <c r="C7" s="477" t="s">
        <v>11</v>
      </c>
      <c r="D7" s="479" t="s">
        <v>6</v>
      </c>
      <c r="E7" s="454">
        <v>60</v>
      </c>
      <c r="F7" s="257"/>
      <c r="G7" s="11" t="s">
        <v>4</v>
      </c>
      <c r="H7" s="454">
        <v>40</v>
      </c>
      <c r="I7" s="257"/>
      <c r="J7" s="11" t="s">
        <v>4</v>
      </c>
      <c r="K7" s="24">
        <f>E7+H7</f>
        <v>100</v>
      </c>
      <c r="L7" s="39"/>
    </row>
    <row r="8" spans="1:12" ht="15" customHeight="1" x14ac:dyDescent="0.4">
      <c r="A8" s="15"/>
      <c r="B8" s="249"/>
      <c r="C8" s="477"/>
      <c r="D8" s="480"/>
      <c r="E8" s="474" t="s">
        <v>81</v>
      </c>
      <c r="F8" s="475"/>
      <c r="G8" s="475"/>
      <c r="H8" s="475"/>
      <c r="I8" s="475"/>
      <c r="J8" s="476"/>
      <c r="K8" s="459"/>
      <c r="L8" s="285" t="s">
        <v>123</v>
      </c>
    </row>
    <row r="9" spans="1:12" ht="15" customHeight="1" x14ac:dyDescent="0.4">
      <c r="A9" s="15"/>
      <c r="B9" s="249"/>
      <c r="C9" s="477"/>
      <c r="D9" s="480"/>
      <c r="E9" s="264" t="s">
        <v>1</v>
      </c>
      <c r="F9" s="264"/>
      <c r="G9" s="264"/>
      <c r="H9" s="264" t="s">
        <v>2</v>
      </c>
      <c r="I9" s="264"/>
      <c r="J9" s="264"/>
      <c r="K9" s="460"/>
      <c r="L9" s="285"/>
    </row>
    <row r="10" spans="1:12" ht="18.75" customHeight="1" x14ac:dyDescent="0.4">
      <c r="A10" s="15"/>
      <c r="B10" s="249"/>
      <c r="C10" s="477"/>
      <c r="D10" s="480"/>
      <c r="E10" s="21" t="s">
        <v>37</v>
      </c>
      <c r="F10" s="21" t="s">
        <v>38</v>
      </c>
      <c r="G10" s="21" t="s">
        <v>39</v>
      </c>
      <c r="H10" s="21" t="s">
        <v>38</v>
      </c>
      <c r="I10" s="21" t="s">
        <v>40</v>
      </c>
      <c r="J10" s="21" t="s">
        <v>41</v>
      </c>
      <c r="K10" s="460"/>
      <c r="L10" s="285"/>
    </row>
    <row r="11" spans="1:12" ht="82.5" customHeight="1" x14ac:dyDescent="0.4">
      <c r="A11" s="15"/>
      <c r="B11" s="249"/>
      <c r="C11" s="478"/>
      <c r="D11" s="481"/>
      <c r="E11" s="16" t="s">
        <v>100</v>
      </c>
      <c r="F11" s="17" t="s">
        <v>101</v>
      </c>
      <c r="G11" s="17" t="s">
        <v>102</v>
      </c>
      <c r="H11" s="17" t="s">
        <v>119</v>
      </c>
      <c r="I11" s="17" t="s">
        <v>104</v>
      </c>
      <c r="J11" s="17" t="s">
        <v>105</v>
      </c>
      <c r="K11" s="461"/>
      <c r="L11" s="285"/>
    </row>
    <row r="12" spans="1:12" ht="83.25" customHeight="1" x14ac:dyDescent="0.4">
      <c r="A12" s="9"/>
      <c r="B12" s="250"/>
      <c r="C12" s="473" t="s">
        <v>134</v>
      </c>
      <c r="D12" s="288"/>
      <c r="E12" s="288"/>
      <c r="F12" s="288"/>
      <c r="G12" s="288"/>
      <c r="H12" s="288"/>
      <c r="I12" s="288"/>
      <c r="J12" s="288"/>
      <c r="K12" s="24" t="s">
        <v>118</v>
      </c>
      <c r="L12" s="39" t="s">
        <v>124</v>
      </c>
    </row>
    <row r="13" spans="1:12" ht="83.25" customHeight="1" x14ac:dyDescent="0.2">
      <c r="A13" s="41"/>
      <c r="B13" s="46" t="s">
        <v>129</v>
      </c>
      <c r="C13" s="288" t="s">
        <v>127</v>
      </c>
      <c r="D13" s="288"/>
      <c r="E13" s="288"/>
      <c r="F13" s="288"/>
      <c r="G13" s="288"/>
      <c r="H13" s="288"/>
      <c r="I13" s="288"/>
      <c r="J13" s="288"/>
      <c r="K13" s="35"/>
      <c r="L13" s="40" t="s">
        <v>125</v>
      </c>
    </row>
    <row r="14" spans="1:12" ht="23.1" customHeight="1" x14ac:dyDescent="0.4">
      <c r="A14" s="12">
        <v>1</v>
      </c>
      <c r="B14" s="12" t="s">
        <v>13</v>
      </c>
      <c r="C14" s="18" t="s">
        <v>12</v>
      </c>
      <c r="D14" s="14" t="s">
        <v>6</v>
      </c>
      <c r="E14" s="454">
        <v>5</v>
      </c>
      <c r="F14" s="257"/>
      <c r="G14" s="11" t="s">
        <v>131</v>
      </c>
      <c r="H14" s="454">
        <v>5</v>
      </c>
      <c r="I14" s="257"/>
      <c r="J14" s="11" t="s">
        <v>131</v>
      </c>
      <c r="K14" s="1">
        <f>E14+H14</f>
        <v>10</v>
      </c>
      <c r="L14" s="38" t="s">
        <v>122</v>
      </c>
    </row>
    <row r="15" spans="1:12" ht="23.1" customHeight="1" x14ac:dyDescent="0.4">
      <c r="A15" s="15"/>
      <c r="B15" s="249" t="s">
        <v>14</v>
      </c>
      <c r="C15" s="462" t="s">
        <v>11</v>
      </c>
      <c r="D15" s="454" t="s">
        <v>6</v>
      </c>
      <c r="E15" s="454">
        <v>20</v>
      </c>
      <c r="F15" s="257"/>
      <c r="G15" s="11" t="s">
        <v>4</v>
      </c>
      <c r="H15" s="454">
        <v>80</v>
      </c>
      <c r="I15" s="257"/>
      <c r="J15" s="11" t="s">
        <v>4</v>
      </c>
      <c r="K15" s="1">
        <f>E15+H15</f>
        <v>100</v>
      </c>
    </row>
    <row r="16" spans="1:12" ht="125.25" customHeight="1" x14ac:dyDescent="0.4">
      <c r="A16" s="15"/>
      <c r="B16" s="249"/>
      <c r="C16" s="463"/>
      <c r="D16" s="454"/>
      <c r="E16" s="465" t="s">
        <v>135</v>
      </c>
      <c r="F16" s="466"/>
      <c r="G16" s="466"/>
      <c r="H16" s="466"/>
      <c r="I16" s="466"/>
      <c r="J16" s="467"/>
      <c r="K16" s="24" t="s">
        <v>118</v>
      </c>
      <c r="L16" s="39"/>
    </row>
    <row r="17" spans="1:12" x14ac:dyDescent="0.4">
      <c r="A17" s="15"/>
      <c r="B17" s="249"/>
      <c r="C17" s="463"/>
      <c r="D17" s="498" t="s">
        <v>6</v>
      </c>
      <c r="E17" s="262" t="s">
        <v>121</v>
      </c>
      <c r="F17" s="468"/>
      <c r="G17" s="468"/>
      <c r="H17" s="468"/>
      <c r="I17" s="468"/>
      <c r="J17" s="469"/>
      <c r="K17" s="459"/>
      <c r="L17" s="285" t="s">
        <v>136</v>
      </c>
    </row>
    <row r="18" spans="1:12" ht="21.75" customHeight="1" x14ac:dyDescent="0.4">
      <c r="A18" s="15"/>
      <c r="B18" s="249"/>
      <c r="C18" s="463"/>
      <c r="D18" s="499"/>
      <c r="E18" s="289" t="s">
        <v>1</v>
      </c>
      <c r="F18" s="507"/>
      <c r="G18" s="508"/>
      <c r="H18" s="289" t="s">
        <v>2</v>
      </c>
      <c r="I18" s="507"/>
      <c r="J18" s="508"/>
      <c r="K18" s="460"/>
      <c r="L18" s="285"/>
    </row>
    <row r="19" spans="1:12" x14ac:dyDescent="0.4">
      <c r="A19" s="15"/>
      <c r="B19" s="249"/>
      <c r="C19" s="463"/>
      <c r="D19" s="499"/>
      <c r="E19" s="4" t="s">
        <v>22</v>
      </c>
      <c r="F19" s="4" t="s">
        <v>15</v>
      </c>
      <c r="G19" s="4" t="s">
        <v>16</v>
      </c>
      <c r="H19" s="4" t="s">
        <v>17</v>
      </c>
      <c r="I19" s="4" t="s">
        <v>18</v>
      </c>
      <c r="J19" s="4" t="s">
        <v>19</v>
      </c>
      <c r="K19" s="460"/>
      <c r="L19" s="285"/>
    </row>
    <row r="20" spans="1:12" ht="125.25" customHeight="1" x14ac:dyDescent="0.4">
      <c r="A20" s="9"/>
      <c r="B20" s="250"/>
      <c r="C20" s="464"/>
      <c r="D20" s="500"/>
      <c r="E20" s="16" t="s">
        <v>115</v>
      </c>
      <c r="F20" s="17" t="s">
        <v>116</v>
      </c>
      <c r="G20" s="17" t="s">
        <v>117</v>
      </c>
      <c r="H20" s="17" t="s">
        <v>23</v>
      </c>
      <c r="I20" s="17" t="s">
        <v>20</v>
      </c>
      <c r="J20" s="17" t="s">
        <v>21</v>
      </c>
      <c r="K20" s="461"/>
      <c r="L20" s="285"/>
    </row>
    <row r="21" spans="1:12" x14ac:dyDescent="0.4">
      <c r="A21" s="41"/>
      <c r="B21" s="7" t="s">
        <v>130</v>
      </c>
      <c r="C21" s="42"/>
      <c r="D21" s="35"/>
      <c r="E21" s="43"/>
      <c r="F21" s="44"/>
      <c r="G21" s="44"/>
      <c r="H21" s="44"/>
      <c r="I21" s="44"/>
      <c r="J21" s="44"/>
      <c r="K21" s="35"/>
      <c r="L21" s="45"/>
    </row>
    <row r="22" spans="1:12" x14ac:dyDescent="0.4">
      <c r="A22" s="25">
        <v>1</v>
      </c>
      <c r="B22" s="12" t="s">
        <v>26</v>
      </c>
      <c r="C22" s="18" t="s">
        <v>12</v>
      </c>
      <c r="D22" s="23" t="s">
        <v>27</v>
      </c>
      <c r="E22" s="454">
        <v>3</v>
      </c>
      <c r="F22" s="257"/>
      <c r="G22" s="11" t="s">
        <v>131</v>
      </c>
      <c r="H22" s="454">
        <v>3</v>
      </c>
      <c r="I22" s="257"/>
      <c r="J22" s="11" t="s">
        <v>131</v>
      </c>
      <c r="K22" s="24">
        <f>E22+H22</f>
        <v>6</v>
      </c>
      <c r="L22" s="39"/>
    </row>
    <row r="23" spans="1:12" x14ac:dyDescent="0.4">
      <c r="A23" s="15"/>
      <c r="B23" s="501" t="s">
        <v>28</v>
      </c>
      <c r="C23" s="22" t="s">
        <v>11</v>
      </c>
      <c r="D23" s="26" t="s">
        <v>6</v>
      </c>
      <c r="E23" s="454">
        <v>60</v>
      </c>
      <c r="F23" s="257"/>
      <c r="G23" s="11" t="s">
        <v>4</v>
      </c>
      <c r="H23" s="454">
        <v>40</v>
      </c>
      <c r="I23" s="257"/>
      <c r="J23" s="11" t="s">
        <v>4</v>
      </c>
      <c r="K23" s="24">
        <f>E23+H23</f>
        <v>100</v>
      </c>
      <c r="L23" s="39"/>
    </row>
    <row r="24" spans="1:12" x14ac:dyDescent="0.4">
      <c r="A24" s="15"/>
      <c r="B24" s="502"/>
      <c r="C24" s="27"/>
      <c r="D24" s="504" t="s">
        <v>29</v>
      </c>
      <c r="E24" s="505"/>
      <c r="F24" s="505"/>
      <c r="G24" s="505"/>
      <c r="H24" s="505"/>
      <c r="I24" s="505"/>
      <c r="J24" s="506"/>
      <c r="K24" s="482" t="s">
        <v>30</v>
      </c>
      <c r="L24" s="453" t="s">
        <v>132</v>
      </c>
    </row>
    <row r="25" spans="1:12" x14ac:dyDescent="0.4">
      <c r="A25" s="15"/>
      <c r="B25" s="502"/>
      <c r="C25" s="27"/>
      <c r="D25" s="485" t="s">
        <v>31</v>
      </c>
      <c r="E25" s="486"/>
      <c r="F25" s="486"/>
      <c r="G25" s="486"/>
      <c r="H25" s="486"/>
      <c r="I25" s="486"/>
      <c r="J25" s="487"/>
      <c r="K25" s="483"/>
      <c r="L25" s="453"/>
    </row>
    <row r="26" spans="1:12" x14ac:dyDescent="0.4">
      <c r="A26" s="15"/>
      <c r="B26" s="502"/>
      <c r="C26" s="27"/>
      <c r="D26" s="488" t="s">
        <v>32</v>
      </c>
      <c r="E26" s="489"/>
      <c r="F26" s="489"/>
      <c r="G26" s="489"/>
      <c r="H26" s="489"/>
      <c r="I26" s="489"/>
      <c r="J26" s="490"/>
      <c r="K26" s="484"/>
      <c r="L26" s="453"/>
    </row>
    <row r="27" spans="1:12" x14ac:dyDescent="0.4">
      <c r="A27" s="15"/>
      <c r="B27" s="502"/>
      <c r="C27" s="27"/>
      <c r="D27" s="491" t="s">
        <v>33</v>
      </c>
      <c r="E27" s="492"/>
      <c r="F27" s="492"/>
      <c r="G27" s="492"/>
      <c r="H27" s="492"/>
      <c r="I27" s="492"/>
      <c r="J27" s="493"/>
      <c r="K27" s="483" t="s">
        <v>34</v>
      </c>
      <c r="L27" s="453" t="s">
        <v>133</v>
      </c>
    </row>
    <row r="28" spans="1:12" x14ac:dyDescent="0.4">
      <c r="A28" s="15"/>
      <c r="B28" s="503"/>
      <c r="C28" s="27"/>
      <c r="D28" s="495" t="s">
        <v>35</v>
      </c>
      <c r="E28" s="496"/>
      <c r="F28" s="496"/>
      <c r="G28" s="496"/>
      <c r="H28" s="496"/>
      <c r="I28" s="496"/>
      <c r="J28" s="497"/>
      <c r="K28" s="483"/>
      <c r="L28" s="453"/>
    </row>
    <row r="29" spans="1:12" x14ac:dyDescent="0.4">
      <c r="A29" s="15"/>
      <c r="B29" s="470" t="s">
        <v>36</v>
      </c>
      <c r="C29" s="27"/>
      <c r="D29" s="28"/>
      <c r="E29" s="264" t="s">
        <v>1</v>
      </c>
      <c r="F29" s="264"/>
      <c r="G29" s="264"/>
      <c r="H29" s="264" t="s">
        <v>2</v>
      </c>
      <c r="I29" s="264"/>
      <c r="J29" s="264"/>
      <c r="K29" s="483"/>
      <c r="L29" s="453"/>
    </row>
    <row r="30" spans="1:12" x14ac:dyDescent="0.4">
      <c r="A30" s="15"/>
      <c r="B30" s="471"/>
      <c r="C30" s="27"/>
      <c r="D30" s="29"/>
      <c r="E30" s="21" t="s">
        <v>37</v>
      </c>
      <c r="F30" s="21" t="s">
        <v>38</v>
      </c>
      <c r="G30" s="21" t="s">
        <v>39</v>
      </c>
      <c r="H30" s="21" t="s">
        <v>38</v>
      </c>
      <c r="I30" s="21" t="s">
        <v>40</v>
      </c>
      <c r="J30" s="21" t="s">
        <v>41</v>
      </c>
      <c r="K30" s="494"/>
      <c r="L30" s="453"/>
    </row>
    <row r="31" spans="1:12" ht="63.75" x14ac:dyDescent="0.15">
      <c r="A31" s="15"/>
      <c r="B31" s="471"/>
      <c r="C31" s="30"/>
      <c r="D31" s="31"/>
      <c r="E31" s="32" t="s">
        <v>42</v>
      </c>
      <c r="F31" s="33" t="s">
        <v>43</v>
      </c>
      <c r="G31" s="33" t="s">
        <v>44</v>
      </c>
      <c r="H31" s="33" t="s">
        <v>45</v>
      </c>
      <c r="I31" s="33" t="s">
        <v>46</v>
      </c>
      <c r="J31" s="33" t="s">
        <v>47</v>
      </c>
      <c r="K31" s="34"/>
      <c r="L31" s="453"/>
    </row>
    <row r="32" spans="1:12" ht="83.25" customHeight="1" x14ac:dyDescent="0.4">
      <c r="A32" s="9"/>
      <c r="B32" s="472"/>
      <c r="C32" s="455" t="s">
        <v>48</v>
      </c>
      <c r="D32" s="456"/>
      <c r="E32" s="457"/>
      <c r="F32" s="457"/>
      <c r="G32" s="457"/>
      <c r="H32" s="457"/>
      <c r="I32" s="457"/>
      <c r="J32" s="457"/>
      <c r="K32" s="458"/>
      <c r="L32" s="453"/>
    </row>
  </sheetData>
  <mergeCells count="53">
    <mergeCell ref="D17:D20"/>
    <mergeCell ref="E15:F15"/>
    <mergeCell ref="B23:B28"/>
    <mergeCell ref="E23:F23"/>
    <mergeCell ref="H23:I23"/>
    <mergeCell ref="D24:J24"/>
    <mergeCell ref="H18:J18"/>
    <mergeCell ref="E18:G18"/>
    <mergeCell ref="K24:K26"/>
    <mergeCell ref="D25:J25"/>
    <mergeCell ref="D26:J26"/>
    <mergeCell ref="D27:J27"/>
    <mergeCell ref="K27:K30"/>
    <mergeCell ref="D28:J28"/>
    <mergeCell ref="B29:B32"/>
    <mergeCell ref="E29:G29"/>
    <mergeCell ref="B7:B12"/>
    <mergeCell ref="E9:G9"/>
    <mergeCell ref="H9:J9"/>
    <mergeCell ref="C12:J12"/>
    <mergeCell ref="E22:F22"/>
    <mergeCell ref="H22:I22"/>
    <mergeCell ref="E8:J8"/>
    <mergeCell ref="C7:C11"/>
    <mergeCell ref="D7:D11"/>
    <mergeCell ref="B15:B20"/>
    <mergeCell ref="H14:I14"/>
    <mergeCell ref="H15:I15"/>
    <mergeCell ref="E14:F14"/>
    <mergeCell ref="C13:J13"/>
    <mergeCell ref="A3:B3"/>
    <mergeCell ref="A4:B5"/>
    <mergeCell ref="D4:D5"/>
    <mergeCell ref="E4:K4"/>
    <mergeCell ref="E5:G5"/>
    <mergeCell ref="H5:J5"/>
    <mergeCell ref="C3:K3"/>
    <mergeCell ref="L27:L32"/>
    <mergeCell ref="E6:F6"/>
    <mergeCell ref="H6:I6"/>
    <mergeCell ref="E7:F7"/>
    <mergeCell ref="H7:I7"/>
    <mergeCell ref="L24:L26"/>
    <mergeCell ref="H29:J29"/>
    <mergeCell ref="C32:K32"/>
    <mergeCell ref="K8:K11"/>
    <mergeCell ref="K17:K20"/>
    <mergeCell ref="L17:L20"/>
    <mergeCell ref="L8:L11"/>
    <mergeCell ref="C15:C20"/>
    <mergeCell ref="E16:J16"/>
    <mergeCell ref="D15:D16"/>
    <mergeCell ref="E17:J17"/>
  </mergeCells>
  <phoneticPr fontId="3"/>
  <pageMargins left="0.31496062992125984" right="0.31496062992125984" top="0.35433070866141736" bottom="0.35433070866141736" header="0.31496062992125984" footer="0.31496062992125984"/>
  <pageSetup paperSize="9" scale="5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
  <sheetViews>
    <sheetView view="pageBreakPreview" zoomScale="85" zoomScaleNormal="100" zoomScaleSheetLayoutView="85" workbookViewId="0">
      <selection activeCell="E8" sqref="E8:J8"/>
    </sheetView>
  </sheetViews>
  <sheetFormatPr defaultRowHeight="18.75" x14ac:dyDescent="0.4"/>
  <cols>
    <col min="1" max="1" width="4.25" customWidth="1"/>
    <col min="2" max="2" width="30.125" customWidth="1"/>
    <col min="3" max="3" width="11.125" customWidth="1"/>
    <col min="4" max="4" width="8.875" customWidth="1"/>
    <col min="5" max="10" width="11.25" customWidth="1"/>
    <col min="11" max="11" width="11.5" customWidth="1"/>
  </cols>
  <sheetData>
    <row r="1" spans="1:11" ht="24" x14ac:dyDescent="0.4">
      <c r="A1" s="7" t="s">
        <v>96</v>
      </c>
      <c r="B1" s="6"/>
      <c r="C1" s="6"/>
      <c r="K1" s="13" t="s">
        <v>10</v>
      </c>
    </row>
    <row r="2" spans="1:11" ht="24" x14ac:dyDescent="0.4">
      <c r="A2" s="7"/>
      <c r="B2" s="6"/>
      <c r="C2" s="6"/>
    </row>
    <row r="3" spans="1:11" x14ac:dyDescent="0.4">
      <c r="A3" s="271" t="s">
        <v>8</v>
      </c>
      <c r="B3" s="271"/>
      <c r="C3" s="272" t="s">
        <v>9</v>
      </c>
      <c r="D3" s="273"/>
      <c r="E3" s="273"/>
      <c r="F3" s="273"/>
      <c r="G3" s="273"/>
      <c r="H3" s="273"/>
      <c r="I3" s="273"/>
      <c r="J3" s="273"/>
      <c r="K3" s="274"/>
    </row>
    <row r="4" spans="1:11" x14ac:dyDescent="0.4">
      <c r="A4" s="275" t="s">
        <v>5</v>
      </c>
      <c r="B4" s="276"/>
      <c r="C4" s="19"/>
      <c r="D4" s="279" t="s">
        <v>0</v>
      </c>
      <c r="E4" s="264" t="s">
        <v>97</v>
      </c>
      <c r="F4" s="264"/>
      <c r="G4" s="264"/>
      <c r="H4" s="264"/>
      <c r="I4" s="264"/>
      <c r="J4" s="264"/>
      <c r="K4" s="264"/>
    </row>
    <row r="5" spans="1:11" x14ac:dyDescent="0.4">
      <c r="A5" s="277"/>
      <c r="B5" s="278"/>
      <c r="C5" s="20"/>
      <c r="D5" s="280"/>
      <c r="E5" s="264" t="s">
        <v>1</v>
      </c>
      <c r="F5" s="264"/>
      <c r="G5" s="264"/>
      <c r="H5" s="264" t="s">
        <v>2</v>
      </c>
      <c r="I5" s="264"/>
      <c r="J5" s="264"/>
      <c r="K5" s="21" t="s">
        <v>3</v>
      </c>
    </row>
    <row r="6" spans="1:11" x14ac:dyDescent="0.4">
      <c r="A6" s="12">
        <v>1</v>
      </c>
      <c r="B6" s="12" t="s">
        <v>98</v>
      </c>
      <c r="C6" s="18" t="s">
        <v>12</v>
      </c>
      <c r="D6" s="23" t="s">
        <v>6</v>
      </c>
      <c r="E6" s="454">
        <v>70</v>
      </c>
      <c r="F6" s="257"/>
      <c r="G6" s="11" t="s">
        <v>4</v>
      </c>
      <c r="H6" s="454">
        <v>30</v>
      </c>
      <c r="I6" s="257"/>
      <c r="J6" s="11" t="s">
        <v>4</v>
      </c>
      <c r="K6" s="24">
        <f>E6+H6</f>
        <v>100</v>
      </c>
    </row>
    <row r="7" spans="1:11" ht="30.75" customHeight="1" x14ac:dyDescent="0.4">
      <c r="A7" s="15"/>
      <c r="B7" s="249" t="s">
        <v>99</v>
      </c>
      <c r="C7" s="477" t="s">
        <v>11</v>
      </c>
      <c r="D7" s="479" t="s">
        <v>6</v>
      </c>
      <c r="E7" s="454">
        <v>60</v>
      </c>
      <c r="F7" s="257"/>
      <c r="G7" s="11" t="s">
        <v>4</v>
      </c>
      <c r="H7" s="454">
        <v>40</v>
      </c>
      <c r="I7" s="257"/>
      <c r="J7" s="11" t="s">
        <v>4</v>
      </c>
      <c r="K7" s="24">
        <f>E7+H7</f>
        <v>100</v>
      </c>
    </row>
    <row r="8" spans="1:11" x14ac:dyDescent="0.4">
      <c r="A8" s="15"/>
      <c r="B8" s="249"/>
      <c r="C8" s="477"/>
      <c r="D8" s="480"/>
      <c r="E8" s="474" t="s">
        <v>81</v>
      </c>
      <c r="F8" s="475"/>
      <c r="G8" s="475"/>
      <c r="H8" s="475"/>
      <c r="I8" s="475"/>
      <c r="J8" s="476"/>
      <c r="K8" s="498"/>
    </row>
    <row r="9" spans="1:11" x14ac:dyDescent="0.4">
      <c r="A9" s="15"/>
      <c r="B9" s="249"/>
      <c r="C9" s="477"/>
      <c r="D9" s="480"/>
      <c r="E9" s="21" t="s">
        <v>37</v>
      </c>
      <c r="F9" s="21" t="s">
        <v>38</v>
      </c>
      <c r="G9" s="21" t="s">
        <v>39</v>
      </c>
      <c r="H9" s="21" t="s">
        <v>38</v>
      </c>
      <c r="I9" s="21" t="s">
        <v>40</v>
      </c>
      <c r="J9" s="21" t="s">
        <v>41</v>
      </c>
      <c r="K9" s="499"/>
    </row>
    <row r="10" spans="1:11" ht="63" x14ac:dyDescent="0.4">
      <c r="A10" s="15"/>
      <c r="B10" s="249"/>
      <c r="C10" s="478"/>
      <c r="D10" s="481"/>
      <c r="E10" s="16" t="s">
        <v>100</v>
      </c>
      <c r="F10" s="17" t="s">
        <v>101</v>
      </c>
      <c r="G10" s="17" t="s">
        <v>102</v>
      </c>
      <c r="H10" s="17" t="s">
        <v>103</v>
      </c>
      <c r="I10" s="17" t="s">
        <v>104</v>
      </c>
      <c r="J10" s="17" t="s">
        <v>105</v>
      </c>
      <c r="K10" s="500"/>
    </row>
    <row r="11" spans="1:11" ht="51.75" customHeight="1" x14ac:dyDescent="0.4">
      <c r="A11" s="9"/>
      <c r="B11" s="250"/>
      <c r="C11" s="510" t="s">
        <v>106</v>
      </c>
      <c r="D11" s="457"/>
      <c r="E11" s="457"/>
      <c r="F11" s="457"/>
      <c r="G11" s="457"/>
      <c r="H11" s="457"/>
      <c r="I11" s="457"/>
      <c r="J11" s="457"/>
      <c r="K11" s="458"/>
    </row>
    <row r="12" spans="1:11" x14ac:dyDescent="0.4">
      <c r="A12" s="12">
        <v>2</v>
      </c>
      <c r="B12" s="37" t="s">
        <v>107</v>
      </c>
      <c r="C12" s="18" t="s">
        <v>12</v>
      </c>
      <c r="D12" s="23" t="s">
        <v>6</v>
      </c>
      <c r="E12" s="454"/>
      <c r="F12" s="257"/>
      <c r="G12" s="11" t="s">
        <v>4</v>
      </c>
      <c r="H12" s="454"/>
      <c r="I12" s="257"/>
      <c r="J12" s="11" t="s">
        <v>4</v>
      </c>
      <c r="K12" s="24"/>
    </row>
    <row r="13" spans="1:11" x14ac:dyDescent="0.4">
      <c r="A13" s="15"/>
      <c r="B13" s="501" t="s">
        <v>108</v>
      </c>
      <c r="C13" s="477" t="s">
        <v>11</v>
      </c>
      <c r="D13" s="479" t="s">
        <v>6</v>
      </c>
      <c r="E13" s="454"/>
      <c r="F13" s="257"/>
      <c r="G13" s="11" t="s">
        <v>4</v>
      </c>
      <c r="H13" s="454"/>
      <c r="I13" s="257"/>
      <c r="J13" s="11" t="s">
        <v>4</v>
      </c>
      <c r="K13" s="24"/>
    </row>
    <row r="14" spans="1:11" x14ac:dyDescent="0.4">
      <c r="A14" s="8"/>
      <c r="B14" s="511"/>
      <c r="C14" s="477"/>
      <c r="D14" s="480"/>
      <c r="E14" s="474" t="s">
        <v>81</v>
      </c>
      <c r="F14" s="475"/>
      <c r="G14" s="475"/>
      <c r="H14" s="475"/>
      <c r="I14" s="475"/>
      <c r="J14" s="476"/>
      <c r="K14" s="498"/>
    </row>
    <row r="15" spans="1:11" x14ac:dyDescent="0.4">
      <c r="A15" s="8"/>
      <c r="B15" s="511"/>
      <c r="C15" s="477"/>
      <c r="D15" s="480"/>
      <c r="E15" s="21" t="s">
        <v>37</v>
      </c>
      <c r="F15" s="21" t="s">
        <v>38</v>
      </c>
      <c r="G15" s="21" t="s">
        <v>39</v>
      </c>
      <c r="H15" s="21" t="s">
        <v>38</v>
      </c>
      <c r="I15" s="21" t="s">
        <v>40</v>
      </c>
      <c r="J15" s="21" t="s">
        <v>41</v>
      </c>
      <c r="K15" s="499"/>
    </row>
    <row r="16" spans="1:11" ht="60" customHeight="1" x14ac:dyDescent="0.4">
      <c r="A16" s="8"/>
      <c r="B16" s="511"/>
      <c r="C16" s="478"/>
      <c r="D16" s="481"/>
      <c r="E16" s="16"/>
      <c r="F16" s="17"/>
      <c r="G16" s="17"/>
      <c r="H16" s="17"/>
      <c r="I16" s="17"/>
      <c r="J16" s="17"/>
      <c r="K16" s="500"/>
    </row>
    <row r="17" spans="1:11" ht="51" customHeight="1" x14ac:dyDescent="0.4">
      <c r="A17" s="9"/>
      <c r="B17" s="512"/>
      <c r="C17" s="510" t="s">
        <v>106</v>
      </c>
      <c r="D17" s="457"/>
      <c r="E17" s="457"/>
      <c r="F17" s="457"/>
      <c r="G17" s="457"/>
      <c r="H17" s="457"/>
      <c r="I17" s="457"/>
      <c r="J17" s="457"/>
      <c r="K17" s="458"/>
    </row>
    <row r="18" spans="1:11" x14ac:dyDescent="0.4">
      <c r="A18" s="12">
        <v>3</v>
      </c>
      <c r="B18" s="37" t="s">
        <v>109</v>
      </c>
      <c r="C18" s="18" t="s">
        <v>12</v>
      </c>
      <c r="D18" s="23" t="s">
        <v>6</v>
      </c>
      <c r="E18" s="454"/>
      <c r="F18" s="257"/>
      <c r="G18" s="11" t="s">
        <v>4</v>
      </c>
      <c r="H18" s="454"/>
      <c r="I18" s="257"/>
      <c r="J18" s="11" t="s">
        <v>4</v>
      </c>
      <c r="K18" s="24">
        <f>E18+H18</f>
        <v>0</v>
      </c>
    </row>
    <row r="19" spans="1:11" x14ac:dyDescent="0.4">
      <c r="A19" s="15"/>
      <c r="B19" s="249" t="s">
        <v>110</v>
      </c>
      <c r="C19" s="477" t="s">
        <v>11</v>
      </c>
      <c r="D19" s="479" t="s">
        <v>6</v>
      </c>
      <c r="E19" s="454"/>
      <c r="F19" s="257"/>
      <c r="G19" s="11" t="s">
        <v>4</v>
      </c>
      <c r="H19" s="454"/>
      <c r="I19" s="257"/>
      <c r="J19" s="11" t="s">
        <v>4</v>
      </c>
      <c r="K19" s="24">
        <f>E19+H19</f>
        <v>0</v>
      </c>
    </row>
    <row r="20" spans="1:11" x14ac:dyDescent="0.4">
      <c r="A20" s="8"/>
      <c r="B20" s="249"/>
      <c r="C20" s="477"/>
      <c r="D20" s="480"/>
      <c r="E20" s="474" t="s">
        <v>81</v>
      </c>
      <c r="F20" s="475"/>
      <c r="G20" s="475"/>
      <c r="H20" s="475"/>
      <c r="I20" s="475"/>
      <c r="J20" s="476"/>
      <c r="K20" s="498"/>
    </row>
    <row r="21" spans="1:11" x14ac:dyDescent="0.4">
      <c r="A21" s="8"/>
      <c r="B21" s="249"/>
      <c r="C21" s="477"/>
      <c r="D21" s="480"/>
      <c r="E21" s="21" t="s">
        <v>37</v>
      </c>
      <c r="F21" s="21" t="s">
        <v>38</v>
      </c>
      <c r="G21" s="21" t="s">
        <v>39</v>
      </c>
      <c r="H21" s="21" t="s">
        <v>38</v>
      </c>
      <c r="I21" s="21" t="s">
        <v>40</v>
      </c>
      <c r="J21" s="21" t="s">
        <v>41</v>
      </c>
      <c r="K21" s="499"/>
    </row>
    <row r="22" spans="1:11" ht="47.25" x14ac:dyDescent="0.4">
      <c r="A22" s="8"/>
      <c r="B22" s="249"/>
      <c r="C22" s="478"/>
      <c r="D22" s="481"/>
      <c r="E22" s="16" t="s">
        <v>42</v>
      </c>
      <c r="F22" s="17" t="s">
        <v>82</v>
      </c>
      <c r="G22" s="17" t="s">
        <v>83</v>
      </c>
      <c r="H22" s="17" t="s">
        <v>84</v>
      </c>
      <c r="I22" s="17" t="s">
        <v>82</v>
      </c>
      <c r="J22" s="17" t="s">
        <v>85</v>
      </c>
      <c r="K22" s="500"/>
    </row>
    <row r="23" spans="1:11" ht="46.5" customHeight="1" x14ac:dyDescent="0.4">
      <c r="A23" s="9"/>
      <c r="B23" s="509"/>
      <c r="C23" s="510" t="s">
        <v>106</v>
      </c>
      <c r="D23" s="457"/>
      <c r="E23" s="457"/>
      <c r="F23" s="457"/>
      <c r="G23" s="457"/>
      <c r="H23" s="457"/>
      <c r="I23" s="457"/>
      <c r="J23" s="457"/>
      <c r="K23" s="458"/>
    </row>
    <row r="24" spans="1:11" x14ac:dyDescent="0.4">
      <c r="A24" s="12">
        <v>4</v>
      </c>
      <c r="B24" s="12"/>
      <c r="C24" s="18" t="s">
        <v>12</v>
      </c>
      <c r="D24" s="23" t="s">
        <v>6</v>
      </c>
      <c r="E24" s="454"/>
      <c r="F24" s="257"/>
      <c r="G24" s="11" t="s">
        <v>4</v>
      </c>
      <c r="H24" s="454"/>
      <c r="I24" s="257"/>
      <c r="J24" s="11" t="s">
        <v>4</v>
      </c>
      <c r="K24" s="24">
        <f>E24+H24</f>
        <v>0</v>
      </c>
    </row>
    <row r="25" spans="1:11" x14ac:dyDescent="0.4">
      <c r="A25" s="15"/>
      <c r="B25" s="15"/>
      <c r="C25" s="477" t="s">
        <v>11</v>
      </c>
      <c r="D25" s="479" t="s">
        <v>111</v>
      </c>
      <c r="E25" s="454"/>
      <c r="F25" s="257"/>
      <c r="G25" s="11" t="s">
        <v>4</v>
      </c>
      <c r="H25" s="454"/>
      <c r="I25" s="257"/>
      <c r="J25" s="11" t="s">
        <v>4</v>
      </c>
      <c r="K25" s="24">
        <f>E25+H25</f>
        <v>0</v>
      </c>
    </row>
    <row r="26" spans="1:11" x14ac:dyDescent="0.4">
      <c r="A26" s="8"/>
      <c r="B26" s="513"/>
      <c r="C26" s="477"/>
      <c r="D26" s="480"/>
      <c r="E26" s="474" t="s">
        <v>81</v>
      </c>
      <c r="F26" s="475"/>
      <c r="G26" s="475"/>
      <c r="H26" s="475"/>
      <c r="I26" s="475"/>
      <c r="J26" s="476"/>
      <c r="K26" s="498">
        <f>SUM(K24:K25)</f>
        <v>0</v>
      </c>
    </row>
    <row r="27" spans="1:11" x14ac:dyDescent="0.4">
      <c r="A27" s="8"/>
      <c r="B27" s="513"/>
      <c r="C27" s="477"/>
      <c r="D27" s="480"/>
      <c r="E27" s="21" t="s">
        <v>37</v>
      </c>
      <c r="F27" s="21" t="s">
        <v>38</v>
      </c>
      <c r="G27" s="21" t="s">
        <v>39</v>
      </c>
      <c r="H27" s="21" t="s">
        <v>38</v>
      </c>
      <c r="I27" s="21" t="s">
        <v>40</v>
      </c>
      <c r="J27" s="21" t="s">
        <v>41</v>
      </c>
      <c r="K27" s="499"/>
    </row>
    <row r="28" spans="1:11" ht="47.25" x14ac:dyDescent="0.4">
      <c r="A28" s="8"/>
      <c r="B28" s="513"/>
      <c r="C28" s="478"/>
      <c r="D28" s="481"/>
      <c r="E28" s="16" t="s">
        <v>42</v>
      </c>
      <c r="F28" s="17" t="s">
        <v>82</v>
      </c>
      <c r="G28" s="17" t="s">
        <v>83</v>
      </c>
      <c r="H28" s="17" t="s">
        <v>84</v>
      </c>
      <c r="I28" s="17" t="s">
        <v>82</v>
      </c>
      <c r="J28" s="17" t="s">
        <v>85</v>
      </c>
      <c r="K28" s="500"/>
    </row>
    <row r="29" spans="1:11" ht="54.75" customHeight="1" x14ac:dyDescent="0.4">
      <c r="A29" s="9"/>
      <c r="B29" s="514"/>
      <c r="C29" s="515"/>
      <c r="D29" s="457"/>
      <c r="E29" s="457"/>
      <c r="F29" s="457"/>
      <c r="G29" s="457"/>
      <c r="H29" s="457"/>
      <c r="I29" s="457"/>
      <c r="J29" s="457"/>
      <c r="K29" s="458"/>
    </row>
    <row r="30" spans="1:11" x14ac:dyDescent="0.4">
      <c r="A30" s="12">
        <v>5</v>
      </c>
      <c r="B30" s="12"/>
      <c r="C30" s="18" t="s">
        <v>12</v>
      </c>
      <c r="D30" s="23" t="s">
        <v>6</v>
      </c>
      <c r="E30" s="454"/>
      <c r="F30" s="257"/>
      <c r="G30" s="11" t="s">
        <v>4</v>
      </c>
      <c r="H30" s="454"/>
      <c r="I30" s="257"/>
      <c r="J30" s="11" t="s">
        <v>4</v>
      </c>
      <c r="K30" s="24">
        <f>E30+H30</f>
        <v>0</v>
      </c>
    </row>
    <row r="31" spans="1:11" x14ac:dyDescent="0.4">
      <c r="A31" s="15"/>
      <c r="B31" s="15"/>
      <c r="C31" s="477" t="s">
        <v>11</v>
      </c>
      <c r="D31" s="479" t="s">
        <v>6</v>
      </c>
      <c r="E31" s="454"/>
      <c r="F31" s="257"/>
      <c r="G31" s="11" t="s">
        <v>4</v>
      </c>
      <c r="H31" s="454"/>
      <c r="I31" s="257"/>
      <c r="J31" s="11" t="s">
        <v>4</v>
      </c>
      <c r="K31" s="24">
        <f>E31+H31</f>
        <v>0</v>
      </c>
    </row>
    <row r="32" spans="1:11" x14ac:dyDescent="0.4">
      <c r="A32" s="8"/>
      <c r="B32" s="8"/>
      <c r="C32" s="477"/>
      <c r="D32" s="480"/>
      <c r="E32" s="474" t="s">
        <v>81</v>
      </c>
      <c r="F32" s="475"/>
      <c r="G32" s="475"/>
      <c r="H32" s="475"/>
      <c r="I32" s="475"/>
      <c r="J32" s="476"/>
      <c r="K32" s="498">
        <f>SUM(K30:K31)</f>
        <v>0</v>
      </c>
    </row>
    <row r="33" spans="1:11" x14ac:dyDescent="0.4">
      <c r="A33" s="8"/>
      <c r="B33" s="8"/>
      <c r="C33" s="477"/>
      <c r="D33" s="480"/>
      <c r="E33" s="21" t="s">
        <v>37</v>
      </c>
      <c r="F33" s="21" t="s">
        <v>38</v>
      </c>
      <c r="G33" s="21" t="s">
        <v>39</v>
      </c>
      <c r="H33" s="21" t="s">
        <v>38</v>
      </c>
      <c r="I33" s="21" t="s">
        <v>40</v>
      </c>
      <c r="J33" s="21" t="s">
        <v>41</v>
      </c>
      <c r="K33" s="499"/>
    </row>
    <row r="34" spans="1:11" ht="47.25" x14ac:dyDescent="0.4">
      <c r="A34" s="8"/>
      <c r="B34" s="8"/>
      <c r="C34" s="478"/>
      <c r="D34" s="481"/>
      <c r="E34" s="16" t="s">
        <v>42</v>
      </c>
      <c r="F34" s="17" t="s">
        <v>82</v>
      </c>
      <c r="G34" s="17" t="s">
        <v>83</v>
      </c>
      <c r="H34" s="17" t="s">
        <v>84</v>
      </c>
      <c r="I34" s="17" t="s">
        <v>82</v>
      </c>
      <c r="J34" s="17" t="s">
        <v>85</v>
      </c>
      <c r="K34" s="500"/>
    </row>
    <row r="35" spans="1:11" ht="65.25" customHeight="1" x14ac:dyDescent="0.4">
      <c r="A35" s="9"/>
      <c r="B35" s="9"/>
      <c r="C35" s="515"/>
      <c r="D35" s="457"/>
      <c r="E35" s="457"/>
      <c r="F35" s="457"/>
      <c r="G35" s="457"/>
      <c r="H35" s="457"/>
      <c r="I35" s="457"/>
      <c r="J35" s="457"/>
      <c r="K35" s="458"/>
    </row>
    <row r="36" spans="1:11" x14ac:dyDescent="0.4">
      <c r="A36" s="12">
        <v>6</v>
      </c>
      <c r="B36" s="12"/>
      <c r="C36" s="18" t="s">
        <v>12</v>
      </c>
      <c r="D36" s="23" t="s">
        <v>6</v>
      </c>
      <c r="E36" s="454"/>
      <c r="F36" s="257"/>
      <c r="G36" s="11" t="s">
        <v>4</v>
      </c>
      <c r="H36" s="454"/>
      <c r="I36" s="257"/>
      <c r="J36" s="11" t="s">
        <v>4</v>
      </c>
      <c r="K36" s="24">
        <f>E36+H36</f>
        <v>0</v>
      </c>
    </row>
    <row r="37" spans="1:11" x14ac:dyDescent="0.4">
      <c r="A37" s="15"/>
      <c r="B37" s="15"/>
      <c r="C37" s="477" t="s">
        <v>11</v>
      </c>
      <c r="D37" s="479" t="s">
        <v>6</v>
      </c>
      <c r="E37" s="454"/>
      <c r="F37" s="257"/>
      <c r="G37" s="11" t="s">
        <v>4</v>
      </c>
      <c r="H37" s="454"/>
      <c r="I37" s="257"/>
      <c r="J37" s="11" t="s">
        <v>4</v>
      </c>
      <c r="K37" s="24">
        <f>E37+H37</f>
        <v>0</v>
      </c>
    </row>
    <row r="38" spans="1:11" x14ac:dyDescent="0.4">
      <c r="A38" s="8"/>
      <c r="B38" s="8"/>
      <c r="C38" s="477"/>
      <c r="D38" s="480"/>
      <c r="E38" s="474" t="s">
        <v>81</v>
      </c>
      <c r="F38" s="475"/>
      <c r="G38" s="475"/>
      <c r="H38" s="475"/>
      <c r="I38" s="475"/>
      <c r="J38" s="476"/>
      <c r="K38" s="498">
        <f>SUM(K36:K37)</f>
        <v>0</v>
      </c>
    </row>
    <row r="39" spans="1:11" x14ac:dyDescent="0.4">
      <c r="A39" s="8"/>
      <c r="B39" s="8"/>
      <c r="C39" s="477"/>
      <c r="D39" s="480"/>
      <c r="E39" s="21" t="s">
        <v>37</v>
      </c>
      <c r="F39" s="21" t="s">
        <v>38</v>
      </c>
      <c r="G39" s="21" t="s">
        <v>39</v>
      </c>
      <c r="H39" s="21" t="s">
        <v>38</v>
      </c>
      <c r="I39" s="21" t="s">
        <v>40</v>
      </c>
      <c r="J39" s="21" t="s">
        <v>41</v>
      </c>
      <c r="K39" s="499"/>
    </row>
    <row r="40" spans="1:11" ht="47.25" x14ac:dyDescent="0.4">
      <c r="A40" s="8"/>
      <c r="B40" s="8"/>
      <c r="C40" s="478"/>
      <c r="D40" s="481"/>
      <c r="E40" s="16" t="s">
        <v>42</v>
      </c>
      <c r="F40" s="17" t="s">
        <v>82</v>
      </c>
      <c r="G40" s="17" t="s">
        <v>83</v>
      </c>
      <c r="H40" s="17" t="s">
        <v>84</v>
      </c>
      <c r="I40" s="17" t="s">
        <v>82</v>
      </c>
      <c r="J40" s="17" t="s">
        <v>85</v>
      </c>
      <c r="K40" s="500"/>
    </row>
    <row r="41" spans="1:11" x14ac:dyDescent="0.4">
      <c r="A41" s="9"/>
      <c r="B41" s="9"/>
      <c r="C41" s="515"/>
      <c r="D41" s="457"/>
      <c r="E41" s="457"/>
      <c r="F41" s="457"/>
      <c r="G41" s="457"/>
      <c r="H41" s="457"/>
      <c r="I41" s="457"/>
      <c r="J41" s="457"/>
      <c r="K41" s="458"/>
    </row>
    <row r="42" spans="1:11" x14ac:dyDescent="0.4">
      <c r="A42" s="12">
        <v>7</v>
      </c>
      <c r="B42" s="12"/>
      <c r="C42" s="18" t="s">
        <v>12</v>
      </c>
      <c r="D42" s="23" t="s">
        <v>112</v>
      </c>
      <c r="E42" s="454"/>
      <c r="F42" s="257"/>
      <c r="G42" s="11" t="s">
        <v>4</v>
      </c>
      <c r="H42" s="454"/>
      <c r="I42" s="257"/>
      <c r="J42" s="11" t="s">
        <v>4</v>
      </c>
      <c r="K42" s="24">
        <f>E42+H42</f>
        <v>0</v>
      </c>
    </row>
    <row r="43" spans="1:11" x14ac:dyDescent="0.4">
      <c r="A43" s="15"/>
      <c r="B43" s="15"/>
      <c r="C43" s="477" t="s">
        <v>11</v>
      </c>
      <c r="D43" s="479" t="s">
        <v>111</v>
      </c>
      <c r="E43" s="454"/>
      <c r="F43" s="257"/>
      <c r="G43" s="11" t="s">
        <v>4</v>
      </c>
      <c r="H43" s="454"/>
      <c r="I43" s="257"/>
      <c r="J43" s="11" t="s">
        <v>4</v>
      </c>
      <c r="K43" s="24">
        <f>E43+H43</f>
        <v>0</v>
      </c>
    </row>
    <row r="44" spans="1:11" x14ac:dyDescent="0.4">
      <c r="A44" s="8"/>
      <c r="B44" s="8"/>
      <c r="C44" s="477"/>
      <c r="D44" s="480"/>
      <c r="E44" s="474" t="s">
        <v>81</v>
      </c>
      <c r="F44" s="475"/>
      <c r="G44" s="475"/>
      <c r="H44" s="475"/>
      <c r="I44" s="475"/>
      <c r="J44" s="476"/>
      <c r="K44" s="498">
        <f>SUM(K42:K43)</f>
        <v>0</v>
      </c>
    </row>
    <row r="45" spans="1:11" x14ac:dyDescent="0.4">
      <c r="A45" s="8"/>
      <c r="B45" s="8"/>
      <c r="C45" s="477"/>
      <c r="D45" s="480"/>
      <c r="E45" s="21" t="s">
        <v>37</v>
      </c>
      <c r="F45" s="21" t="s">
        <v>38</v>
      </c>
      <c r="G45" s="21" t="s">
        <v>39</v>
      </c>
      <c r="H45" s="21" t="s">
        <v>38</v>
      </c>
      <c r="I45" s="21" t="s">
        <v>40</v>
      </c>
      <c r="J45" s="21" t="s">
        <v>41</v>
      </c>
      <c r="K45" s="499"/>
    </row>
    <row r="46" spans="1:11" ht="47.25" x14ac:dyDescent="0.4">
      <c r="A46" s="8"/>
      <c r="B46" s="8"/>
      <c r="C46" s="478"/>
      <c r="D46" s="481"/>
      <c r="E46" s="16" t="s">
        <v>42</v>
      </c>
      <c r="F46" s="17" t="s">
        <v>82</v>
      </c>
      <c r="G46" s="17" t="s">
        <v>83</v>
      </c>
      <c r="H46" s="17" t="s">
        <v>84</v>
      </c>
      <c r="I46" s="17" t="s">
        <v>82</v>
      </c>
      <c r="J46" s="17" t="s">
        <v>85</v>
      </c>
      <c r="K46" s="500"/>
    </row>
    <row r="47" spans="1:11" x14ac:dyDescent="0.4">
      <c r="A47" s="9"/>
      <c r="B47" s="9"/>
      <c r="C47" s="515" t="s">
        <v>113</v>
      </c>
      <c r="D47" s="457"/>
      <c r="E47" s="457"/>
      <c r="F47" s="457"/>
      <c r="G47" s="457"/>
      <c r="H47" s="457"/>
      <c r="I47" s="457"/>
      <c r="J47" s="457"/>
      <c r="K47" s="458"/>
    </row>
    <row r="48" spans="1:11" x14ac:dyDescent="0.4">
      <c r="A48" s="12">
        <v>8</v>
      </c>
      <c r="B48" s="12"/>
      <c r="C48" s="18" t="s">
        <v>12</v>
      </c>
      <c r="D48" s="23" t="s">
        <v>111</v>
      </c>
      <c r="E48" s="454"/>
      <c r="F48" s="257"/>
      <c r="G48" s="11" t="s">
        <v>4</v>
      </c>
      <c r="H48" s="454"/>
      <c r="I48" s="257"/>
      <c r="J48" s="11" t="s">
        <v>4</v>
      </c>
      <c r="K48" s="24">
        <f>E48+H48</f>
        <v>0</v>
      </c>
    </row>
    <row r="49" spans="1:11" x14ac:dyDescent="0.4">
      <c r="A49" s="15"/>
      <c r="B49" s="15"/>
      <c r="C49" s="477" t="s">
        <v>11</v>
      </c>
      <c r="D49" s="479" t="s">
        <v>6</v>
      </c>
      <c r="E49" s="454"/>
      <c r="F49" s="257"/>
      <c r="G49" s="11" t="s">
        <v>4</v>
      </c>
      <c r="H49" s="454"/>
      <c r="I49" s="257"/>
      <c r="J49" s="11" t="s">
        <v>4</v>
      </c>
      <c r="K49" s="24">
        <f>E49+H49</f>
        <v>0</v>
      </c>
    </row>
    <row r="50" spans="1:11" x14ac:dyDescent="0.4">
      <c r="A50" s="8"/>
      <c r="B50" s="8"/>
      <c r="C50" s="477"/>
      <c r="D50" s="480"/>
      <c r="E50" s="474" t="s">
        <v>81</v>
      </c>
      <c r="F50" s="475"/>
      <c r="G50" s="475"/>
      <c r="H50" s="475"/>
      <c r="I50" s="475"/>
      <c r="J50" s="476"/>
      <c r="K50" s="498">
        <f>SUM(K48:K49)</f>
        <v>0</v>
      </c>
    </row>
    <row r="51" spans="1:11" x14ac:dyDescent="0.4">
      <c r="A51" s="8"/>
      <c r="B51" s="8"/>
      <c r="C51" s="477"/>
      <c r="D51" s="480"/>
      <c r="E51" s="21" t="s">
        <v>37</v>
      </c>
      <c r="F51" s="21" t="s">
        <v>38</v>
      </c>
      <c r="G51" s="21" t="s">
        <v>39</v>
      </c>
      <c r="H51" s="21" t="s">
        <v>38</v>
      </c>
      <c r="I51" s="21" t="s">
        <v>40</v>
      </c>
      <c r="J51" s="21" t="s">
        <v>41</v>
      </c>
      <c r="K51" s="499"/>
    </row>
    <row r="52" spans="1:11" ht="47.25" x14ac:dyDescent="0.4">
      <c r="A52" s="8"/>
      <c r="B52" s="8"/>
      <c r="C52" s="478"/>
      <c r="D52" s="481"/>
      <c r="E52" s="16" t="s">
        <v>42</v>
      </c>
      <c r="F52" s="17" t="s">
        <v>82</v>
      </c>
      <c r="G52" s="17" t="s">
        <v>83</v>
      </c>
      <c r="H52" s="17" t="s">
        <v>84</v>
      </c>
      <c r="I52" s="17" t="s">
        <v>82</v>
      </c>
      <c r="J52" s="17" t="s">
        <v>85</v>
      </c>
      <c r="K52" s="500"/>
    </row>
    <row r="53" spans="1:11" x14ac:dyDescent="0.4">
      <c r="A53" s="10"/>
      <c r="B53" s="10"/>
      <c r="C53" s="515" t="s">
        <v>86</v>
      </c>
      <c r="D53" s="457"/>
      <c r="E53" s="457"/>
      <c r="F53" s="457"/>
      <c r="G53" s="457"/>
      <c r="H53" s="457"/>
      <c r="I53" s="457"/>
      <c r="J53" s="457"/>
      <c r="K53" s="458"/>
    </row>
    <row r="54" spans="1:11" x14ac:dyDescent="0.4">
      <c r="A54" s="12">
        <v>9</v>
      </c>
      <c r="B54" s="12" t="s">
        <v>91</v>
      </c>
      <c r="C54" s="18" t="s">
        <v>12</v>
      </c>
      <c r="D54" s="23" t="s">
        <v>6</v>
      </c>
      <c r="E54" s="454"/>
      <c r="F54" s="257"/>
      <c r="G54" s="11" t="s">
        <v>4</v>
      </c>
      <c r="H54" s="454"/>
      <c r="I54" s="257"/>
      <c r="J54" s="11" t="s">
        <v>4</v>
      </c>
      <c r="K54" s="24">
        <f>E54+H54</f>
        <v>0</v>
      </c>
    </row>
    <row r="55" spans="1:11" x14ac:dyDescent="0.4">
      <c r="A55" s="15"/>
      <c r="B55" s="15"/>
      <c r="C55" s="477" t="s">
        <v>11</v>
      </c>
      <c r="D55" s="479" t="s">
        <v>6</v>
      </c>
      <c r="E55" s="454"/>
      <c r="F55" s="257"/>
      <c r="G55" s="11" t="s">
        <v>4</v>
      </c>
      <c r="H55" s="454"/>
      <c r="I55" s="257"/>
      <c r="J55" s="11" t="s">
        <v>4</v>
      </c>
      <c r="K55" s="24">
        <f>E55+H55</f>
        <v>0</v>
      </c>
    </row>
    <row r="56" spans="1:11" x14ac:dyDescent="0.4">
      <c r="A56" s="8"/>
      <c r="B56" s="8"/>
      <c r="C56" s="477"/>
      <c r="D56" s="480"/>
      <c r="E56" s="474" t="s">
        <v>81</v>
      </c>
      <c r="F56" s="475"/>
      <c r="G56" s="475"/>
      <c r="H56" s="475"/>
      <c r="I56" s="475"/>
      <c r="J56" s="476"/>
      <c r="K56" s="498">
        <f>SUM(K54:K55)</f>
        <v>0</v>
      </c>
    </row>
    <row r="57" spans="1:11" x14ac:dyDescent="0.4">
      <c r="A57" s="8"/>
      <c r="B57" s="8"/>
      <c r="C57" s="477"/>
      <c r="D57" s="480"/>
      <c r="E57" s="21" t="s">
        <v>37</v>
      </c>
      <c r="F57" s="21" t="s">
        <v>38</v>
      </c>
      <c r="G57" s="21" t="s">
        <v>39</v>
      </c>
      <c r="H57" s="21" t="s">
        <v>38</v>
      </c>
      <c r="I57" s="21" t="s">
        <v>40</v>
      </c>
      <c r="J57" s="21" t="s">
        <v>41</v>
      </c>
      <c r="K57" s="499"/>
    </row>
    <row r="58" spans="1:11" ht="47.25" x14ac:dyDescent="0.4">
      <c r="A58" s="8"/>
      <c r="B58" s="8"/>
      <c r="C58" s="478"/>
      <c r="D58" s="481"/>
      <c r="E58" s="16" t="s">
        <v>42</v>
      </c>
      <c r="F58" s="17" t="s">
        <v>82</v>
      </c>
      <c r="G58" s="17" t="s">
        <v>83</v>
      </c>
      <c r="H58" s="17" t="s">
        <v>84</v>
      </c>
      <c r="I58" s="17" t="s">
        <v>82</v>
      </c>
      <c r="J58" s="17" t="s">
        <v>85</v>
      </c>
      <c r="K58" s="500"/>
    </row>
    <row r="59" spans="1:11" x14ac:dyDescent="0.4">
      <c r="A59" s="10"/>
      <c r="B59" s="10"/>
      <c r="C59" s="515" t="s">
        <v>114</v>
      </c>
      <c r="D59" s="457"/>
      <c r="E59" s="457"/>
      <c r="F59" s="457"/>
      <c r="G59" s="457"/>
      <c r="H59" s="457"/>
      <c r="I59" s="457"/>
      <c r="J59" s="457"/>
      <c r="K59" s="458"/>
    </row>
    <row r="60" spans="1:11" x14ac:dyDescent="0.4">
      <c r="A60" s="12">
        <v>10</v>
      </c>
      <c r="B60" s="12"/>
      <c r="C60" s="18" t="s">
        <v>12</v>
      </c>
      <c r="D60" s="23" t="s">
        <v>6</v>
      </c>
      <c r="E60" s="454"/>
      <c r="F60" s="257"/>
      <c r="G60" s="11" t="s">
        <v>4</v>
      </c>
      <c r="H60" s="454"/>
      <c r="I60" s="257"/>
      <c r="J60" s="11" t="s">
        <v>4</v>
      </c>
      <c r="K60" s="24">
        <f>E60+H60</f>
        <v>0</v>
      </c>
    </row>
    <row r="61" spans="1:11" x14ac:dyDescent="0.4">
      <c r="A61" s="15"/>
      <c r="B61" s="15"/>
      <c r="C61" s="477" t="s">
        <v>11</v>
      </c>
      <c r="D61" s="479" t="s">
        <v>112</v>
      </c>
      <c r="E61" s="454"/>
      <c r="F61" s="257"/>
      <c r="G61" s="11" t="s">
        <v>4</v>
      </c>
      <c r="H61" s="454"/>
      <c r="I61" s="257"/>
      <c r="J61" s="11" t="s">
        <v>4</v>
      </c>
      <c r="K61" s="24">
        <f>E61+H61</f>
        <v>0</v>
      </c>
    </row>
    <row r="62" spans="1:11" x14ac:dyDescent="0.4">
      <c r="A62" s="8"/>
      <c r="B62" s="8"/>
      <c r="C62" s="477"/>
      <c r="D62" s="480"/>
      <c r="E62" s="474" t="s">
        <v>81</v>
      </c>
      <c r="F62" s="475"/>
      <c r="G62" s="475"/>
      <c r="H62" s="475"/>
      <c r="I62" s="475"/>
      <c r="J62" s="476"/>
      <c r="K62" s="498">
        <f>SUM(K60:K61)</f>
        <v>0</v>
      </c>
    </row>
    <row r="63" spans="1:11" x14ac:dyDescent="0.4">
      <c r="A63" s="8"/>
      <c r="B63" s="8"/>
      <c r="C63" s="477"/>
      <c r="D63" s="480"/>
      <c r="E63" s="21" t="s">
        <v>37</v>
      </c>
      <c r="F63" s="21" t="s">
        <v>38</v>
      </c>
      <c r="G63" s="21" t="s">
        <v>39</v>
      </c>
      <c r="H63" s="21" t="s">
        <v>38</v>
      </c>
      <c r="I63" s="21" t="s">
        <v>40</v>
      </c>
      <c r="J63" s="21" t="s">
        <v>41</v>
      </c>
      <c r="K63" s="499"/>
    </row>
    <row r="64" spans="1:11" ht="47.25" x14ac:dyDescent="0.4">
      <c r="A64" s="8"/>
      <c r="B64" s="8"/>
      <c r="C64" s="478"/>
      <c r="D64" s="481"/>
      <c r="E64" s="16" t="s">
        <v>42</v>
      </c>
      <c r="F64" s="17" t="s">
        <v>82</v>
      </c>
      <c r="G64" s="17" t="s">
        <v>83</v>
      </c>
      <c r="H64" s="17" t="s">
        <v>84</v>
      </c>
      <c r="I64" s="17" t="s">
        <v>82</v>
      </c>
      <c r="J64" s="17" t="s">
        <v>85</v>
      </c>
      <c r="K64" s="500"/>
    </row>
    <row r="65" spans="1:11" x14ac:dyDescent="0.4">
      <c r="A65" s="10"/>
      <c r="B65" s="10"/>
      <c r="C65" s="515" t="s">
        <v>86</v>
      </c>
      <c r="D65" s="457"/>
      <c r="E65" s="457"/>
      <c r="F65" s="457"/>
      <c r="G65" s="457"/>
      <c r="H65" s="457"/>
      <c r="I65" s="457"/>
      <c r="J65" s="457"/>
      <c r="K65" s="458"/>
    </row>
    <row r="66" spans="1:11" x14ac:dyDescent="0.4">
      <c r="A66" s="12">
        <v>11</v>
      </c>
      <c r="B66" s="12" t="s">
        <v>94</v>
      </c>
      <c r="C66" s="18" t="s">
        <v>12</v>
      </c>
      <c r="D66" s="23" t="s">
        <v>6</v>
      </c>
      <c r="E66" s="454"/>
      <c r="F66" s="257"/>
      <c r="G66" s="11" t="s">
        <v>4</v>
      </c>
      <c r="H66" s="454"/>
      <c r="I66" s="257"/>
      <c r="J66" s="11" t="s">
        <v>4</v>
      </c>
      <c r="K66" s="24">
        <f>E66+H66</f>
        <v>0</v>
      </c>
    </row>
    <row r="67" spans="1:11" x14ac:dyDescent="0.4">
      <c r="A67" s="15"/>
      <c r="B67" s="15"/>
      <c r="C67" s="477" t="s">
        <v>11</v>
      </c>
      <c r="D67" s="479" t="s">
        <v>6</v>
      </c>
      <c r="E67" s="454"/>
      <c r="F67" s="257"/>
      <c r="G67" s="11" t="s">
        <v>4</v>
      </c>
      <c r="H67" s="454"/>
      <c r="I67" s="257"/>
      <c r="J67" s="11" t="s">
        <v>4</v>
      </c>
      <c r="K67" s="24">
        <f>E67+H67</f>
        <v>0</v>
      </c>
    </row>
    <row r="68" spans="1:11" x14ac:dyDescent="0.4">
      <c r="A68" s="8"/>
      <c r="B68" s="8"/>
      <c r="C68" s="477"/>
      <c r="D68" s="480"/>
      <c r="E68" s="474" t="s">
        <v>81</v>
      </c>
      <c r="F68" s="475"/>
      <c r="G68" s="475"/>
      <c r="H68" s="475"/>
      <c r="I68" s="475"/>
      <c r="J68" s="476"/>
      <c r="K68" s="498">
        <f>SUM(K66:K67)</f>
        <v>0</v>
      </c>
    </row>
    <row r="69" spans="1:11" x14ac:dyDescent="0.4">
      <c r="A69" s="8"/>
      <c r="B69" s="8"/>
      <c r="C69" s="477"/>
      <c r="D69" s="480"/>
      <c r="E69" s="21" t="s">
        <v>37</v>
      </c>
      <c r="F69" s="21" t="s">
        <v>38</v>
      </c>
      <c r="G69" s="21" t="s">
        <v>39</v>
      </c>
      <c r="H69" s="21" t="s">
        <v>38</v>
      </c>
      <c r="I69" s="21" t="s">
        <v>40</v>
      </c>
      <c r="J69" s="21" t="s">
        <v>41</v>
      </c>
      <c r="K69" s="499"/>
    </row>
    <row r="70" spans="1:11" ht="47.25" x14ac:dyDescent="0.4">
      <c r="A70" s="8"/>
      <c r="B70" s="8"/>
      <c r="C70" s="478"/>
      <c r="D70" s="481"/>
      <c r="E70" s="16" t="s">
        <v>42</v>
      </c>
      <c r="F70" s="17" t="s">
        <v>82</v>
      </c>
      <c r="G70" s="17" t="s">
        <v>83</v>
      </c>
      <c r="H70" s="17" t="s">
        <v>84</v>
      </c>
      <c r="I70" s="17" t="s">
        <v>82</v>
      </c>
      <c r="J70" s="17" t="s">
        <v>85</v>
      </c>
      <c r="K70" s="500"/>
    </row>
    <row r="71" spans="1:11" x14ac:dyDescent="0.4">
      <c r="A71" s="10"/>
      <c r="B71" s="10"/>
      <c r="C71" s="515" t="s">
        <v>113</v>
      </c>
      <c r="D71" s="457"/>
      <c r="E71" s="457"/>
      <c r="F71" s="457"/>
      <c r="G71" s="457"/>
      <c r="H71" s="457"/>
      <c r="I71" s="457"/>
      <c r="J71" s="457"/>
      <c r="K71" s="458"/>
    </row>
    <row r="72" spans="1:11" x14ac:dyDescent="0.4">
      <c r="A72" s="12">
        <v>12</v>
      </c>
      <c r="B72" s="12"/>
      <c r="C72" s="18" t="s">
        <v>12</v>
      </c>
      <c r="D72" s="23" t="s">
        <v>6</v>
      </c>
      <c r="E72" s="454"/>
      <c r="F72" s="257"/>
      <c r="G72" s="11" t="s">
        <v>4</v>
      </c>
      <c r="H72" s="454"/>
      <c r="I72" s="257"/>
      <c r="J72" s="11" t="s">
        <v>4</v>
      </c>
      <c r="K72" s="24">
        <f>E72+H72</f>
        <v>0</v>
      </c>
    </row>
    <row r="73" spans="1:11" x14ac:dyDescent="0.4">
      <c r="A73" s="15"/>
      <c r="B73" s="15"/>
      <c r="C73" s="477" t="s">
        <v>11</v>
      </c>
      <c r="D73" s="479" t="s">
        <v>6</v>
      </c>
      <c r="E73" s="454"/>
      <c r="F73" s="257"/>
      <c r="G73" s="11" t="s">
        <v>4</v>
      </c>
      <c r="H73" s="454"/>
      <c r="I73" s="257"/>
      <c r="J73" s="11" t="s">
        <v>4</v>
      </c>
      <c r="K73" s="24">
        <f>E73+H73</f>
        <v>0</v>
      </c>
    </row>
    <row r="74" spans="1:11" x14ac:dyDescent="0.4">
      <c r="A74" s="8"/>
      <c r="B74" s="8"/>
      <c r="C74" s="477"/>
      <c r="D74" s="480"/>
      <c r="E74" s="474" t="s">
        <v>81</v>
      </c>
      <c r="F74" s="475"/>
      <c r="G74" s="475"/>
      <c r="H74" s="475"/>
      <c r="I74" s="475"/>
      <c r="J74" s="476"/>
      <c r="K74" s="498">
        <f>SUM(K72:K73)</f>
        <v>0</v>
      </c>
    </row>
    <row r="75" spans="1:11" x14ac:dyDescent="0.4">
      <c r="A75" s="8"/>
      <c r="B75" s="8"/>
      <c r="C75" s="477"/>
      <c r="D75" s="480"/>
      <c r="E75" s="21" t="s">
        <v>37</v>
      </c>
      <c r="F75" s="21" t="s">
        <v>38</v>
      </c>
      <c r="G75" s="21" t="s">
        <v>39</v>
      </c>
      <c r="H75" s="21" t="s">
        <v>38</v>
      </c>
      <c r="I75" s="21" t="s">
        <v>40</v>
      </c>
      <c r="J75" s="21" t="s">
        <v>41</v>
      </c>
      <c r="K75" s="499"/>
    </row>
    <row r="76" spans="1:11" ht="47.25" x14ac:dyDescent="0.4">
      <c r="A76" s="8"/>
      <c r="B76" s="8"/>
      <c r="C76" s="478"/>
      <c r="D76" s="481"/>
      <c r="E76" s="16" t="s">
        <v>42</v>
      </c>
      <c r="F76" s="17" t="s">
        <v>82</v>
      </c>
      <c r="G76" s="17" t="s">
        <v>83</v>
      </c>
      <c r="H76" s="17" t="s">
        <v>84</v>
      </c>
      <c r="I76" s="17" t="s">
        <v>82</v>
      </c>
      <c r="J76" s="17" t="s">
        <v>85</v>
      </c>
      <c r="K76" s="500"/>
    </row>
    <row r="77" spans="1:11" x14ac:dyDescent="0.4">
      <c r="A77" s="10"/>
      <c r="B77" s="10"/>
      <c r="C77" s="515" t="s">
        <v>86</v>
      </c>
      <c r="D77" s="457"/>
      <c r="E77" s="457"/>
      <c r="F77" s="457"/>
      <c r="G77" s="457"/>
      <c r="H77" s="457"/>
      <c r="I77" s="457"/>
      <c r="J77" s="457"/>
      <c r="K77" s="458"/>
    </row>
  </sheetData>
  <mergeCells count="119">
    <mergeCell ref="C77:K77"/>
    <mergeCell ref="C71:K71"/>
    <mergeCell ref="E72:F72"/>
    <mergeCell ref="H72:I72"/>
    <mergeCell ref="C73:C76"/>
    <mergeCell ref="D73:D76"/>
    <mergeCell ref="E73:F73"/>
    <mergeCell ref="H73:I73"/>
    <mergeCell ref="E74:J74"/>
    <mergeCell ref="K74:K76"/>
    <mergeCell ref="C65:K65"/>
    <mergeCell ref="E66:F66"/>
    <mergeCell ref="H66:I66"/>
    <mergeCell ref="C67:C70"/>
    <mergeCell ref="D67:D70"/>
    <mergeCell ref="E67:F67"/>
    <mergeCell ref="H67:I67"/>
    <mergeCell ref="E68:J68"/>
    <mergeCell ref="K68:K70"/>
    <mergeCell ref="C59:K59"/>
    <mergeCell ref="E60:F60"/>
    <mergeCell ref="H60:I60"/>
    <mergeCell ref="C61:C64"/>
    <mergeCell ref="D61:D64"/>
    <mergeCell ref="E61:F61"/>
    <mergeCell ref="H61:I61"/>
    <mergeCell ref="E62:J62"/>
    <mergeCell ref="K62:K64"/>
    <mergeCell ref="C53:K53"/>
    <mergeCell ref="E54:F54"/>
    <mergeCell ref="H54:I54"/>
    <mergeCell ref="C55:C58"/>
    <mergeCell ref="D55:D58"/>
    <mergeCell ref="E55:F55"/>
    <mergeCell ref="H55:I55"/>
    <mergeCell ref="E56:J56"/>
    <mergeCell ref="K56:K58"/>
    <mergeCell ref="C47:K47"/>
    <mergeCell ref="E48:F48"/>
    <mergeCell ref="H48:I48"/>
    <mergeCell ref="C49:C52"/>
    <mergeCell ref="D49:D52"/>
    <mergeCell ref="E49:F49"/>
    <mergeCell ref="H49:I49"/>
    <mergeCell ref="E50:J50"/>
    <mergeCell ref="K50:K52"/>
    <mergeCell ref="C41:K41"/>
    <mergeCell ref="E42:F42"/>
    <mergeCell ref="H42:I42"/>
    <mergeCell ref="C43:C46"/>
    <mergeCell ref="D43:D46"/>
    <mergeCell ref="E43:F43"/>
    <mergeCell ref="H43:I43"/>
    <mergeCell ref="E44:J44"/>
    <mergeCell ref="K44:K46"/>
    <mergeCell ref="C35:K35"/>
    <mergeCell ref="E36:F36"/>
    <mergeCell ref="H36:I36"/>
    <mergeCell ref="C37:C40"/>
    <mergeCell ref="D37:D40"/>
    <mergeCell ref="E37:F37"/>
    <mergeCell ref="H37:I37"/>
    <mergeCell ref="E38:J38"/>
    <mergeCell ref="K38:K40"/>
    <mergeCell ref="C31:C34"/>
    <mergeCell ref="D31:D34"/>
    <mergeCell ref="E31:F31"/>
    <mergeCell ref="H31:I31"/>
    <mergeCell ref="E32:J32"/>
    <mergeCell ref="K32:K34"/>
    <mergeCell ref="B26:B29"/>
    <mergeCell ref="E26:J26"/>
    <mergeCell ref="K26:K28"/>
    <mergeCell ref="C29:K29"/>
    <mergeCell ref="E30:F30"/>
    <mergeCell ref="H30:I30"/>
    <mergeCell ref="E24:F24"/>
    <mergeCell ref="H24:I24"/>
    <mergeCell ref="C25:C28"/>
    <mergeCell ref="D25:D28"/>
    <mergeCell ref="E25:F25"/>
    <mergeCell ref="H25:I25"/>
    <mergeCell ref="K14:K16"/>
    <mergeCell ref="C17:K17"/>
    <mergeCell ref="E18:F18"/>
    <mergeCell ref="H18:I18"/>
    <mergeCell ref="B19:B23"/>
    <mergeCell ref="C19:C22"/>
    <mergeCell ref="D19:D22"/>
    <mergeCell ref="E19:F19"/>
    <mergeCell ref="H19:I19"/>
    <mergeCell ref="E20:J20"/>
    <mergeCell ref="K8:K10"/>
    <mergeCell ref="C11:K11"/>
    <mergeCell ref="E12:F12"/>
    <mergeCell ref="H12:I12"/>
    <mergeCell ref="B13:B17"/>
    <mergeCell ref="C13:C16"/>
    <mergeCell ref="D13:D16"/>
    <mergeCell ref="E13:F13"/>
    <mergeCell ref="H13:I13"/>
    <mergeCell ref="E14:J14"/>
    <mergeCell ref="K20:K22"/>
    <mergeCell ref="C23:K23"/>
    <mergeCell ref="E6:F6"/>
    <mergeCell ref="H6:I6"/>
    <mergeCell ref="B7:B11"/>
    <mergeCell ref="C7:C10"/>
    <mergeCell ref="D7:D10"/>
    <mergeCell ref="E7:F7"/>
    <mergeCell ref="H7:I7"/>
    <mergeCell ref="E8:J8"/>
    <mergeCell ref="A3:B3"/>
    <mergeCell ref="C3:K3"/>
    <mergeCell ref="A4:B5"/>
    <mergeCell ref="D4:D5"/>
    <mergeCell ref="E4:K4"/>
    <mergeCell ref="E5:G5"/>
    <mergeCell ref="H5:J5"/>
  </mergeCells>
  <phoneticPr fontId="3"/>
  <pageMargins left="0.7" right="0.7" top="0.75" bottom="0.75" header="0.3" footer="0.3"/>
  <pageSetup paperSize="9" scale="59" orientation="portrait" r:id="rId1"/>
  <rowBreaks count="1" manualBreakCount="1">
    <brk id="35"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4"/>
  <sheetViews>
    <sheetView view="pageBreakPreview" zoomScale="85" zoomScaleNormal="100" zoomScaleSheetLayoutView="85" workbookViewId="0">
      <selection activeCell="A6" sqref="A6:K16"/>
    </sheetView>
  </sheetViews>
  <sheetFormatPr defaultRowHeight="18.75" x14ac:dyDescent="0.4"/>
  <cols>
    <col min="1" max="1" width="4.25" customWidth="1"/>
    <col min="2" max="2" width="30.125" customWidth="1"/>
    <col min="3" max="3" width="11.125" customWidth="1"/>
    <col min="4" max="4" width="9.875" customWidth="1"/>
    <col min="5" max="5" width="10.75" customWidth="1"/>
    <col min="6" max="6" width="10.625" customWidth="1"/>
    <col min="7" max="7" width="10.875" customWidth="1"/>
    <col min="8" max="8" width="11.25" customWidth="1"/>
    <col min="9" max="9" width="11.125" customWidth="1"/>
    <col min="10" max="10" width="11.25" customWidth="1"/>
    <col min="11" max="11" width="11.5" customWidth="1"/>
  </cols>
  <sheetData>
    <row r="1" spans="1:11" ht="26.25" customHeight="1" x14ac:dyDescent="0.4">
      <c r="A1" s="7" t="s">
        <v>24</v>
      </c>
      <c r="B1" s="6"/>
      <c r="C1" s="6"/>
      <c r="K1" s="13"/>
    </row>
    <row r="2" spans="1:11" ht="9.75" customHeight="1" x14ac:dyDescent="0.4">
      <c r="A2" s="7"/>
      <c r="B2" s="6"/>
      <c r="C2" s="6"/>
    </row>
    <row r="3" spans="1:11" ht="16.5" customHeight="1" x14ac:dyDescent="0.4">
      <c r="A3" s="271" t="s">
        <v>8</v>
      </c>
      <c r="B3" s="271"/>
      <c r="C3" s="272" t="s">
        <v>9</v>
      </c>
      <c r="D3" s="273"/>
      <c r="E3" s="273"/>
      <c r="F3" s="273"/>
      <c r="G3" s="273"/>
      <c r="H3" s="273"/>
      <c r="I3" s="273"/>
      <c r="J3" s="273"/>
      <c r="K3" s="274"/>
    </row>
    <row r="4" spans="1:11" ht="15.75" customHeight="1" x14ac:dyDescent="0.4">
      <c r="A4" s="275" t="s">
        <v>5</v>
      </c>
      <c r="B4" s="276"/>
      <c r="C4" s="19"/>
      <c r="D4" s="279" t="s">
        <v>0</v>
      </c>
      <c r="E4" s="264" t="s">
        <v>7</v>
      </c>
      <c r="F4" s="264"/>
      <c r="G4" s="264"/>
      <c r="H4" s="264"/>
      <c r="I4" s="264"/>
      <c r="J4" s="264"/>
      <c r="K4" s="264"/>
    </row>
    <row r="5" spans="1:11" ht="17.25" customHeight="1" x14ac:dyDescent="0.4">
      <c r="A5" s="277"/>
      <c r="B5" s="278"/>
      <c r="C5" s="20"/>
      <c r="D5" s="280"/>
      <c r="E5" s="264" t="s">
        <v>1</v>
      </c>
      <c r="F5" s="264"/>
      <c r="G5" s="264"/>
      <c r="H5" s="264" t="s">
        <v>2</v>
      </c>
      <c r="I5" s="264"/>
      <c r="J5" s="264"/>
      <c r="K5" s="21" t="s">
        <v>3</v>
      </c>
    </row>
    <row r="6" spans="1:11" ht="23.1" customHeight="1" x14ac:dyDescent="0.4">
      <c r="A6" s="25" t="s">
        <v>25</v>
      </c>
      <c r="B6" s="12" t="s">
        <v>26</v>
      </c>
      <c r="C6" s="18" t="s">
        <v>12</v>
      </c>
      <c r="D6" s="23" t="s">
        <v>27</v>
      </c>
      <c r="E6" s="454">
        <v>3</v>
      </c>
      <c r="F6" s="257"/>
      <c r="G6" s="11"/>
      <c r="H6" s="454">
        <v>3</v>
      </c>
      <c r="I6" s="257"/>
      <c r="J6" s="11"/>
      <c r="K6" s="24">
        <f>E6+H6</f>
        <v>6</v>
      </c>
    </row>
    <row r="7" spans="1:11" ht="23.1" customHeight="1" x14ac:dyDescent="0.4">
      <c r="A7" s="15"/>
      <c r="B7" s="501" t="s">
        <v>28</v>
      </c>
      <c r="C7" s="22" t="s">
        <v>11</v>
      </c>
      <c r="D7" s="26" t="s">
        <v>6</v>
      </c>
      <c r="E7" s="454">
        <v>60</v>
      </c>
      <c r="F7" s="257"/>
      <c r="G7" s="11" t="s">
        <v>4</v>
      </c>
      <c r="H7" s="454">
        <v>40</v>
      </c>
      <c r="I7" s="257"/>
      <c r="J7" s="11" t="s">
        <v>4</v>
      </c>
      <c r="K7" s="24">
        <f>E7+H7</f>
        <v>100</v>
      </c>
    </row>
    <row r="8" spans="1:11" ht="17.25" customHeight="1" x14ac:dyDescent="0.4">
      <c r="A8" s="15"/>
      <c r="B8" s="502"/>
      <c r="C8" s="27"/>
      <c r="D8" s="504" t="s">
        <v>29</v>
      </c>
      <c r="E8" s="505"/>
      <c r="F8" s="505"/>
      <c r="G8" s="505"/>
      <c r="H8" s="505"/>
      <c r="I8" s="505"/>
      <c r="J8" s="506"/>
      <c r="K8" s="482" t="s">
        <v>30</v>
      </c>
    </row>
    <row r="9" spans="1:11" ht="18.75" customHeight="1" x14ac:dyDescent="0.4">
      <c r="A9" s="15"/>
      <c r="B9" s="502"/>
      <c r="C9" s="27"/>
      <c r="D9" s="485" t="s">
        <v>31</v>
      </c>
      <c r="E9" s="486"/>
      <c r="F9" s="486"/>
      <c r="G9" s="486"/>
      <c r="H9" s="486"/>
      <c r="I9" s="486"/>
      <c r="J9" s="487"/>
      <c r="K9" s="483"/>
    </row>
    <row r="10" spans="1:11" ht="17.25" customHeight="1" x14ac:dyDescent="0.4">
      <c r="A10" s="15"/>
      <c r="B10" s="502"/>
      <c r="C10" s="27"/>
      <c r="D10" s="488" t="s">
        <v>32</v>
      </c>
      <c r="E10" s="489"/>
      <c r="F10" s="489"/>
      <c r="G10" s="489"/>
      <c r="H10" s="489"/>
      <c r="I10" s="489"/>
      <c r="J10" s="490"/>
      <c r="K10" s="484"/>
    </row>
    <row r="11" spans="1:11" ht="19.5" customHeight="1" x14ac:dyDescent="0.4">
      <c r="A11" s="15"/>
      <c r="B11" s="502"/>
      <c r="C11" s="27"/>
      <c r="D11" s="491" t="s">
        <v>33</v>
      </c>
      <c r="E11" s="492"/>
      <c r="F11" s="492"/>
      <c r="G11" s="492"/>
      <c r="H11" s="492"/>
      <c r="I11" s="492"/>
      <c r="J11" s="493"/>
      <c r="K11" s="483" t="s">
        <v>34</v>
      </c>
    </row>
    <row r="12" spans="1:11" ht="17.25" customHeight="1" x14ac:dyDescent="0.4">
      <c r="A12" s="15"/>
      <c r="B12" s="503"/>
      <c r="C12" s="27"/>
      <c r="D12" s="495" t="s">
        <v>35</v>
      </c>
      <c r="E12" s="496"/>
      <c r="F12" s="496"/>
      <c r="G12" s="496"/>
      <c r="H12" s="496"/>
      <c r="I12" s="496"/>
      <c r="J12" s="497"/>
      <c r="K12" s="483"/>
    </row>
    <row r="13" spans="1:11" ht="14.25" customHeight="1" x14ac:dyDescent="0.4">
      <c r="A13" s="15"/>
      <c r="B13" s="470" t="s">
        <v>36</v>
      </c>
      <c r="C13" s="27"/>
      <c r="D13" s="28"/>
      <c r="E13" s="264" t="s">
        <v>1</v>
      </c>
      <c r="F13" s="264"/>
      <c r="G13" s="264"/>
      <c r="H13" s="264" t="s">
        <v>2</v>
      </c>
      <c r="I13" s="264"/>
      <c r="J13" s="264"/>
      <c r="K13" s="483"/>
    </row>
    <row r="14" spans="1:11" ht="21.75" customHeight="1" x14ac:dyDescent="0.4">
      <c r="A14" s="15"/>
      <c r="B14" s="471"/>
      <c r="C14" s="27"/>
      <c r="D14" s="29"/>
      <c r="E14" s="21" t="s">
        <v>37</v>
      </c>
      <c r="F14" s="21" t="s">
        <v>38</v>
      </c>
      <c r="G14" s="21" t="s">
        <v>39</v>
      </c>
      <c r="H14" s="21" t="s">
        <v>38</v>
      </c>
      <c r="I14" s="21" t="s">
        <v>40</v>
      </c>
      <c r="J14" s="21" t="s">
        <v>41</v>
      </c>
      <c r="K14" s="494"/>
    </row>
    <row r="15" spans="1:11" ht="68.25" customHeight="1" x14ac:dyDescent="0.15">
      <c r="A15" s="15"/>
      <c r="B15" s="471"/>
      <c r="C15" s="30"/>
      <c r="D15" s="31"/>
      <c r="E15" s="32" t="s">
        <v>42</v>
      </c>
      <c r="F15" s="33" t="s">
        <v>43</v>
      </c>
      <c r="G15" s="33" t="s">
        <v>44</v>
      </c>
      <c r="H15" s="33" t="s">
        <v>45</v>
      </c>
      <c r="I15" s="33" t="s">
        <v>46</v>
      </c>
      <c r="J15" s="33" t="s">
        <v>47</v>
      </c>
      <c r="K15" s="34"/>
    </row>
    <row r="16" spans="1:11" ht="45.75" customHeight="1" x14ac:dyDescent="0.4">
      <c r="A16" s="9"/>
      <c r="B16" s="472"/>
      <c r="C16" s="455" t="s">
        <v>48</v>
      </c>
      <c r="D16" s="456"/>
      <c r="E16" s="457"/>
      <c r="F16" s="457"/>
      <c r="G16" s="457"/>
      <c r="H16" s="457"/>
      <c r="I16" s="457"/>
      <c r="J16" s="457"/>
      <c r="K16" s="458"/>
    </row>
    <row r="17" spans="1:11" ht="23.1" customHeight="1" x14ac:dyDescent="0.4">
      <c r="A17" s="12">
        <v>2</v>
      </c>
      <c r="B17" s="12" t="s">
        <v>49</v>
      </c>
      <c r="C17" s="18" t="s">
        <v>12</v>
      </c>
      <c r="D17" s="23" t="s">
        <v>50</v>
      </c>
      <c r="E17" s="454"/>
      <c r="F17" s="257"/>
      <c r="G17" s="11"/>
      <c r="H17" s="454"/>
      <c r="I17" s="257"/>
      <c r="J17" s="11"/>
      <c r="K17" s="24">
        <f>E17+H17</f>
        <v>0</v>
      </c>
    </row>
    <row r="18" spans="1:11" ht="23.1" customHeight="1" x14ac:dyDescent="0.4">
      <c r="A18" s="15"/>
      <c r="B18" s="501" t="s">
        <v>51</v>
      </c>
      <c r="C18" s="22" t="s">
        <v>11</v>
      </c>
      <c r="D18" s="26" t="s">
        <v>52</v>
      </c>
      <c r="E18" s="454"/>
      <c r="F18" s="257"/>
      <c r="G18" s="11" t="s">
        <v>4</v>
      </c>
      <c r="H18" s="454"/>
      <c r="I18" s="257"/>
      <c r="J18" s="11" t="s">
        <v>4</v>
      </c>
      <c r="K18" s="24">
        <f>E18+H18</f>
        <v>0</v>
      </c>
    </row>
    <row r="19" spans="1:11" ht="17.25" customHeight="1" x14ac:dyDescent="0.4">
      <c r="A19" s="15"/>
      <c r="B19" s="502"/>
      <c r="C19" s="27"/>
      <c r="D19" s="504" t="s">
        <v>53</v>
      </c>
      <c r="E19" s="505"/>
      <c r="F19" s="505"/>
      <c r="G19" s="505"/>
      <c r="H19" s="505"/>
      <c r="I19" s="505"/>
      <c r="J19" s="506"/>
      <c r="K19" s="482"/>
    </row>
    <row r="20" spans="1:11" ht="18.75" customHeight="1" x14ac:dyDescent="0.4">
      <c r="A20" s="15"/>
      <c r="B20" s="502"/>
      <c r="C20" s="27"/>
      <c r="D20" s="485" t="s">
        <v>54</v>
      </c>
      <c r="E20" s="486"/>
      <c r="F20" s="486"/>
      <c r="G20" s="486"/>
      <c r="H20" s="486"/>
      <c r="I20" s="486"/>
      <c r="J20" s="487"/>
      <c r="K20" s="483"/>
    </row>
    <row r="21" spans="1:11" ht="17.25" customHeight="1" x14ac:dyDescent="0.4">
      <c r="A21" s="15"/>
      <c r="B21" s="502"/>
      <c r="C21" s="27"/>
      <c r="D21" s="488" t="s">
        <v>55</v>
      </c>
      <c r="E21" s="489"/>
      <c r="F21" s="489"/>
      <c r="G21" s="489"/>
      <c r="H21" s="489"/>
      <c r="I21" s="489"/>
      <c r="J21" s="490"/>
      <c r="K21" s="484"/>
    </row>
    <row r="22" spans="1:11" ht="19.5" customHeight="1" x14ac:dyDescent="0.4">
      <c r="A22" s="15"/>
      <c r="B22" s="502"/>
      <c r="C22" s="27"/>
      <c r="D22" s="491" t="s">
        <v>56</v>
      </c>
      <c r="E22" s="492"/>
      <c r="F22" s="492"/>
      <c r="G22" s="492"/>
      <c r="H22" s="492"/>
      <c r="I22" s="492"/>
      <c r="J22" s="493"/>
      <c r="K22" s="483"/>
    </row>
    <row r="23" spans="1:11" ht="17.25" customHeight="1" x14ac:dyDescent="0.4">
      <c r="A23" s="15"/>
      <c r="B23" s="503"/>
      <c r="C23" s="27"/>
      <c r="D23" s="495" t="s">
        <v>57</v>
      </c>
      <c r="E23" s="496"/>
      <c r="F23" s="496"/>
      <c r="G23" s="496"/>
      <c r="H23" s="496"/>
      <c r="I23" s="496"/>
      <c r="J23" s="497"/>
      <c r="K23" s="483"/>
    </row>
    <row r="24" spans="1:11" ht="21.75" customHeight="1" x14ac:dyDescent="0.4">
      <c r="A24" s="15"/>
      <c r="B24" s="516" t="s">
        <v>58</v>
      </c>
      <c r="C24" s="27"/>
      <c r="D24" s="29"/>
      <c r="E24" s="21" t="s">
        <v>37</v>
      </c>
      <c r="F24" s="21" t="s">
        <v>38</v>
      </c>
      <c r="G24" s="21" t="s">
        <v>39</v>
      </c>
      <c r="H24" s="21" t="s">
        <v>38</v>
      </c>
      <c r="I24" s="21" t="s">
        <v>40</v>
      </c>
      <c r="J24" s="21" t="s">
        <v>41</v>
      </c>
      <c r="K24" s="494"/>
    </row>
    <row r="25" spans="1:11" ht="70.5" customHeight="1" x14ac:dyDescent="0.15">
      <c r="A25" s="15"/>
      <c r="B25" s="516"/>
      <c r="C25" s="30"/>
      <c r="D25" s="31"/>
      <c r="E25" s="32" t="s">
        <v>42</v>
      </c>
      <c r="F25" s="33" t="s">
        <v>59</v>
      </c>
      <c r="G25" s="33" t="s">
        <v>60</v>
      </c>
      <c r="H25" s="33" t="s">
        <v>45</v>
      </c>
      <c r="I25" s="33" t="s">
        <v>46</v>
      </c>
      <c r="J25" s="33" t="s">
        <v>61</v>
      </c>
      <c r="K25" s="34"/>
    </row>
    <row r="26" spans="1:11" ht="45.75" customHeight="1" x14ac:dyDescent="0.4">
      <c r="A26" s="9"/>
      <c r="B26" s="517"/>
      <c r="C26" s="518" t="s">
        <v>62</v>
      </c>
      <c r="D26" s="456"/>
      <c r="E26" s="457"/>
      <c r="F26" s="457"/>
      <c r="G26" s="457"/>
      <c r="H26" s="457"/>
      <c r="I26" s="457"/>
      <c r="J26" s="457"/>
      <c r="K26" s="458"/>
    </row>
    <row r="27" spans="1:11" ht="23.1" customHeight="1" x14ac:dyDescent="0.4">
      <c r="A27" s="12">
        <v>3</v>
      </c>
      <c r="B27" s="12" t="s">
        <v>63</v>
      </c>
      <c r="C27" s="18" t="s">
        <v>12</v>
      </c>
      <c r="D27" s="23" t="s">
        <v>50</v>
      </c>
      <c r="E27" s="257">
        <v>10</v>
      </c>
      <c r="F27" s="258"/>
      <c r="G27" s="11"/>
      <c r="H27" s="257">
        <v>3</v>
      </c>
      <c r="I27" s="258"/>
      <c r="J27" s="11"/>
      <c r="K27" s="24">
        <f>E27+H27</f>
        <v>13</v>
      </c>
    </row>
    <row r="28" spans="1:11" ht="23.1" customHeight="1" x14ac:dyDescent="0.4">
      <c r="A28" s="15"/>
      <c r="B28" s="519" t="s">
        <v>64</v>
      </c>
      <c r="C28" s="22" t="s">
        <v>11</v>
      </c>
      <c r="D28" s="26" t="s">
        <v>6</v>
      </c>
      <c r="E28" s="454"/>
      <c r="F28" s="257"/>
      <c r="G28" s="11" t="s">
        <v>4</v>
      </c>
      <c r="H28" s="454"/>
      <c r="I28" s="257"/>
      <c r="J28" s="11" t="s">
        <v>4</v>
      </c>
      <c r="K28" s="24">
        <f>E28+H28</f>
        <v>0</v>
      </c>
    </row>
    <row r="29" spans="1:11" ht="17.25" customHeight="1" x14ac:dyDescent="0.4">
      <c r="A29" s="15"/>
      <c r="B29" s="520"/>
      <c r="C29" s="27"/>
      <c r="D29" s="504" t="s">
        <v>53</v>
      </c>
      <c r="E29" s="505"/>
      <c r="F29" s="505"/>
      <c r="G29" s="505"/>
      <c r="H29" s="505"/>
      <c r="I29" s="505"/>
      <c r="J29" s="506"/>
      <c r="K29" s="482"/>
    </row>
    <row r="30" spans="1:11" ht="18.75" customHeight="1" x14ac:dyDescent="0.4">
      <c r="A30" s="15"/>
      <c r="B30" s="520"/>
      <c r="C30" s="27"/>
      <c r="D30" s="485" t="s">
        <v>31</v>
      </c>
      <c r="E30" s="486"/>
      <c r="F30" s="486"/>
      <c r="G30" s="486"/>
      <c r="H30" s="486"/>
      <c r="I30" s="486"/>
      <c r="J30" s="487"/>
      <c r="K30" s="483"/>
    </row>
    <row r="31" spans="1:11" ht="17.25" customHeight="1" x14ac:dyDescent="0.4">
      <c r="A31" s="15"/>
      <c r="B31" s="520"/>
      <c r="C31" s="27"/>
      <c r="D31" s="488" t="s">
        <v>65</v>
      </c>
      <c r="E31" s="489"/>
      <c r="F31" s="489"/>
      <c r="G31" s="489"/>
      <c r="H31" s="489"/>
      <c r="I31" s="489"/>
      <c r="J31" s="490"/>
      <c r="K31" s="484"/>
    </row>
    <row r="32" spans="1:11" ht="19.5" customHeight="1" x14ac:dyDescent="0.4">
      <c r="A32" s="15"/>
      <c r="B32" s="520"/>
      <c r="C32" s="27"/>
      <c r="D32" s="491" t="s">
        <v>66</v>
      </c>
      <c r="E32" s="492"/>
      <c r="F32" s="492"/>
      <c r="G32" s="492"/>
      <c r="H32" s="492"/>
      <c r="I32" s="492"/>
      <c r="J32" s="493"/>
      <c r="K32" s="483"/>
    </row>
    <row r="33" spans="1:11" ht="17.25" customHeight="1" x14ac:dyDescent="0.4">
      <c r="A33" s="15"/>
      <c r="B33" s="521"/>
      <c r="C33" s="27"/>
      <c r="D33" s="495" t="s">
        <v>67</v>
      </c>
      <c r="E33" s="496"/>
      <c r="F33" s="496"/>
      <c r="G33" s="496"/>
      <c r="H33" s="496"/>
      <c r="I33" s="496"/>
      <c r="J33" s="497"/>
      <c r="K33" s="483"/>
    </row>
    <row r="34" spans="1:11" ht="21.75" customHeight="1" x14ac:dyDescent="0.4">
      <c r="A34" s="15"/>
      <c r="B34" s="516" t="s">
        <v>58</v>
      </c>
      <c r="C34" s="27"/>
      <c r="D34" s="29"/>
      <c r="E34" s="21" t="s">
        <v>37</v>
      </c>
      <c r="F34" s="21" t="s">
        <v>38</v>
      </c>
      <c r="G34" s="21" t="s">
        <v>39</v>
      </c>
      <c r="H34" s="21" t="s">
        <v>38</v>
      </c>
      <c r="I34" s="21" t="s">
        <v>40</v>
      </c>
      <c r="J34" s="21" t="s">
        <v>41</v>
      </c>
      <c r="K34" s="494"/>
    </row>
    <row r="35" spans="1:11" ht="66.75" customHeight="1" x14ac:dyDescent="0.15">
      <c r="A35" s="15"/>
      <c r="B35" s="516"/>
      <c r="C35" s="30"/>
      <c r="D35" s="31"/>
      <c r="E35" s="32" t="s">
        <v>42</v>
      </c>
      <c r="F35" s="33" t="s">
        <v>43</v>
      </c>
      <c r="G35" s="33" t="s">
        <v>68</v>
      </c>
      <c r="H35" s="33" t="s">
        <v>69</v>
      </c>
      <c r="I35" s="33" t="s">
        <v>70</v>
      </c>
      <c r="J35" s="33" t="s">
        <v>71</v>
      </c>
      <c r="K35" s="34"/>
    </row>
    <row r="36" spans="1:11" ht="45.75" customHeight="1" x14ac:dyDescent="0.4">
      <c r="A36" s="9"/>
      <c r="B36" s="517"/>
      <c r="C36" s="518" t="s">
        <v>72</v>
      </c>
      <c r="D36" s="456"/>
      <c r="E36" s="457"/>
      <c r="F36" s="457"/>
      <c r="G36" s="457"/>
      <c r="H36" s="457"/>
      <c r="I36" s="457"/>
      <c r="J36" s="457"/>
      <c r="K36" s="458"/>
    </row>
    <row r="37" spans="1:11" ht="23.1" customHeight="1" x14ac:dyDescent="0.4">
      <c r="A37" s="12">
        <v>4</v>
      </c>
      <c r="B37" s="12" t="s">
        <v>73</v>
      </c>
      <c r="C37" s="18" t="s">
        <v>12</v>
      </c>
      <c r="D37" s="23" t="s">
        <v>52</v>
      </c>
      <c r="E37" s="257"/>
      <c r="F37" s="258"/>
      <c r="G37" s="11" t="s">
        <v>4</v>
      </c>
      <c r="H37" s="257"/>
      <c r="I37" s="258"/>
      <c r="J37" s="11" t="s">
        <v>4</v>
      </c>
      <c r="K37" s="24">
        <f>E37+H37</f>
        <v>0</v>
      </c>
    </row>
    <row r="38" spans="1:11" ht="23.1" customHeight="1" x14ac:dyDescent="0.4">
      <c r="A38" s="15"/>
      <c r="B38" s="519" t="s">
        <v>64</v>
      </c>
      <c r="C38" s="22" t="s">
        <v>11</v>
      </c>
      <c r="D38" s="26" t="s">
        <v>52</v>
      </c>
      <c r="E38" s="454"/>
      <c r="F38" s="257"/>
      <c r="G38" s="11" t="s">
        <v>4</v>
      </c>
      <c r="H38" s="454"/>
      <c r="I38" s="257"/>
      <c r="J38" s="11" t="s">
        <v>4</v>
      </c>
      <c r="K38" s="24">
        <f>E38+H38</f>
        <v>0</v>
      </c>
    </row>
    <row r="39" spans="1:11" ht="17.25" customHeight="1" x14ac:dyDescent="0.4">
      <c r="A39" s="15"/>
      <c r="B39" s="520"/>
      <c r="C39" s="27"/>
      <c r="D39" s="504" t="s">
        <v>53</v>
      </c>
      <c r="E39" s="505"/>
      <c r="F39" s="505"/>
      <c r="G39" s="505"/>
      <c r="H39" s="505"/>
      <c r="I39" s="505"/>
      <c r="J39" s="506"/>
      <c r="K39" s="482"/>
    </row>
    <row r="40" spans="1:11" ht="18.75" customHeight="1" x14ac:dyDescent="0.4">
      <c r="A40" s="15"/>
      <c r="B40" s="520"/>
      <c r="C40" s="27"/>
      <c r="D40" s="485" t="s">
        <v>74</v>
      </c>
      <c r="E40" s="486"/>
      <c r="F40" s="486"/>
      <c r="G40" s="486"/>
      <c r="H40" s="486"/>
      <c r="I40" s="486"/>
      <c r="J40" s="487"/>
      <c r="K40" s="483"/>
    </row>
    <row r="41" spans="1:11" ht="17.25" customHeight="1" x14ac:dyDescent="0.4">
      <c r="A41" s="15"/>
      <c r="B41" s="520"/>
      <c r="C41" s="27"/>
      <c r="D41" s="488" t="s">
        <v>32</v>
      </c>
      <c r="E41" s="489"/>
      <c r="F41" s="489"/>
      <c r="G41" s="489"/>
      <c r="H41" s="489"/>
      <c r="I41" s="489"/>
      <c r="J41" s="490"/>
      <c r="K41" s="484"/>
    </row>
    <row r="42" spans="1:11" ht="19.5" customHeight="1" x14ac:dyDescent="0.4">
      <c r="A42" s="15"/>
      <c r="B42" s="520"/>
      <c r="C42" s="27"/>
      <c r="D42" s="491" t="s">
        <v>33</v>
      </c>
      <c r="E42" s="492"/>
      <c r="F42" s="492"/>
      <c r="G42" s="492"/>
      <c r="H42" s="492"/>
      <c r="I42" s="492"/>
      <c r="J42" s="493"/>
      <c r="K42" s="483"/>
    </row>
    <row r="43" spans="1:11" ht="17.25" customHeight="1" x14ac:dyDescent="0.4">
      <c r="A43" s="15"/>
      <c r="B43" s="521"/>
      <c r="C43" s="27"/>
      <c r="D43" s="495" t="s">
        <v>35</v>
      </c>
      <c r="E43" s="496"/>
      <c r="F43" s="496"/>
      <c r="G43" s="496"/>
      <c r="H43" s="496"/>
      <c r="I43" s="496"/>
      <c r="J43" s="497"/>
      <c r="K43" s="483"/>
    </row>
    <row r="44" spans="1:11" ht="21.75" customHeight="1" x14ac:dyDescent="0.4">
      <c r="A44" s="15"/>
      <c r="B44" s="522" t="s">
        <v>75</v>
      </c>
      <c r="C44" s="27"/>
      <c r="D44" s="29"/>
      <c r="E44" s="21" t="s">
        <v>37</v>
      </c>
      <c r="F44" s="21" t="s">
        <v>38</v>
      </c>
      <c r="G44" s="21" t="s">
        <v>39</v>
      </c>
      <c r="H44" s="21" t="s">
        <v>38</v>
      </c>
      <c r="I44" s="21" t="s">
        <v>40</v>
      </c>
      <c r="J44" s="21" t="s">
        <v>41</v>
      </c>
      <c r="K44" s="494"/>
    </row>
    <row r="45" spans="1:11" ht="67.5" customHeight="1" x14ac:dyDescent="0.15">
      <c r="A45" s="15"/>
      <c r="B45" s="516"/>
      <c r="C45" s="30"/>
      <c r="D45" s="31"/>
      <c r="E45" s="32" t="s">
        <v>42</v>
      </c>
      <c r="F45" s="33" t="s">
        <v>59</v>
      </c>
      <c r="G45" s="33" t="s">
        <v>76</v>
      </c>
      <c r="H45" s="33" t="s">
        <v>77</v>
      </c>
      <c r="I45" s="33" t="s">
        <v>78</v>
      </c>
      <c r="J45" s="33" t="s">
        <v>61</v>
      </c>
      <c r="K45" s="34"/>
    </row>
    <row r="46" spans="1:11" ht="45.75" customHeight="1" x14ac:dyDescent="0.4">
      <c r="A46" s="9"/>
      <c r="B46" s="517"/>
      <c r="C46" s="518" t="s">
        <v>79</v>
      </c>
      <c r="D46" s="456"/>
      <c r="E46" s="457"/>
      <c r="F46" s="457"/>
      <c r="G46" s="457"/>
      <c r="H46" s="457"/>
      <c r="I46" s="457"/>
      <c r="J46" s="457"/>
      <c r="K46" s="458"/>
    </row>
    <row r="47" spans="1:11" ht="23.1" customHeight="1" x14ac:dyDescent="0.4">
      <c r="A47" s="12">
        <v>5</v>
      </c>
      <c r="B47" s="12" t="s">
        <v>80</v>
      </c>
      <c r="C47" s="18" t="s">
        <v>12</v>
      </c>
      <c r="D47" s="23" t="s">
        <v>6</v>
      </c>
      <c r="E47" s="454"/>
      <c r="F47" s="257"/>
      <c r="G47" s="11" t="s">
        <v>4</v>
      </c>
      <c r="H47" s="454"/>
      <c r="I47" s="257"/>
      <c r="J47" s="11" t="s">
        <v>4</v>
      </c>
      <c r="K47" s="24">
        <f>E47+H47</f>
        <v>0</v>
      </c>
    </row>
    <row r="48" spans="1:11" ht="23.1" customHeight="1" x14ac:dyDescent="0.4">
      <c r="A48" s="15"/>
      <c r="B48" s="15"/>
      <c r="C48" s="477" t="s">
        <v>11</v>
      </c>
      <c r="D48" s="479" t="s">
        <v>27</v>
      </c>
      <c r="E48" s="454"/>
      <c r="F48" s="257"/>
      <c r="G48" s="11" t="s">
        <v>4</v>
      </c>
      <c r="H48" s="454"/>
      <c r="I48" s="257"/>
      <c r="J48" s="11" t="s">
        <v>4</v>
      </c>
      <c r="K48" s="24">
        <f>E48+H48</f>
        <v>0</v>
      </c>
    </row>
    <row r="49" spans="1:11" ht="15.75" customHeight="1" x14ac:dyDescent="0.4">
      <c r="A49" s="8"/>
      <c r="B49" s="8"/>
      <c r="C49" s="477"/>
      <c r="D49" s="480"/>
      <c r="E49" s="474" t="s">
        <v>81</v>
      </c>
      <c r="F49" s="475"/>
      <c r="G49" s="475"/>
      <c r="H49" s="475"/>
      <c r="I49" s="475"/>
      <c r="J49" s="476"/>
      <c r="K49" s="498">
        <f>SUM(K47:K48)</f>
        <v>0</v>
      </c>
    </row>
    <row r="50" spans="1:11" x14ac:dyDescent="0.4">
      <c r="A50" s="8"/>
      <c r="B50" s="8"/>
      <c r="C50" s="477"/>
      <c r="D50" s="480"/>
      <c r="E50" s="21" t="s">
        <v>37</v>
      </c>
      <c r="F50" s="21" t="s">
        <v>38</v>
      </c>
      <c r="G50" s="21" t="s">
        <v>39</v>
      </c>
      <c r="H50" s="21" t="s">
        <v>38</v>
      </c>
      <c r="I50" s="21" t="s">
        <v>40</v>
      </c>
      <c r="J50" s="21" t="s">
        <v>41</v>
      </c>
      <c r="K50" s="499"/>
    </row>
    <row r="51" spans="1:11" ht="66.75" customHeight="1" x14ac:dyDescent="0.4">
      <c r="A51" s="8"/>
      <c r="B51" s="36"/>
      <c r="C51" s="478"/>
      <c r="D51" s="481"/>
      <c r="E51" s="16" t="s">
        <v>42</v>
      </c>
      <c r="F51" s="17" t="s">
        <v>82</v>
      </c>
      <c r="G51" s="17" t="s">
        <v>83</v>
      </c>
      <c r="H51" s="17" t="s">
        <v>84</v>
      </c>
      <c r="I51" s="17" t="s">
        <v>82</v>
      </c>
      <c r="J51" s="17" t="s">
        <v>85</v>
      </c>
      <c r="K51" s="500"/>
    </row>
    <row r="52" spans="1:11" ht="45" customHeight="1" x14ac:dyDescent="0.4">
      <c r="A52" s="9"/>
      <c r="B52" s="9"/>
      <c r="C52" s="515" t="s">
        <v>86</v>
      </c>
      <c r="D52" s="457"/>
      <c r="E52" s="457"/>
      <c r="F52" s="457"/>
      <c r="G52" s="457"/>
      <c r="H52" s="457"/>
      <c r="I52" s="457"/>
      <c r="J52" s="457"/>
      <c r="K52" s="458"/>
    </row>
    <row r="53" spans="1:11" ht="23.1" customHeight="1" x14ac:dyDescent="0.4">
      <c r="A53" s="12">
        <v>6</v>
      </c>
      <c r="B53" s="12" t="s">
        <v>87</v>
      </c>
      <c r="C53" s="18" t="s">
        <v>12</v>
      </c>
      <c r="D53" s="23" t="s">
        <v>52</v>
      </c>
      <c r="E53" s="454"/>
      <c r="F53" s="257"/>
      <c r="G53" s="11" t="s">
        <v>4</v>
      </c>
      <c r="H53" s="454"/>
      <c r="I53" s="257"/>
      <c r="J53" s="11" t="s">
        <v>4</v>
      </c>
      <c r="K53" s="24">
        <f>E53+H53</f>
        <v>0</v>
      </c>
    </row>
    <row r="54" spans="1:11" ht="23.1" customHeight="1" x14ac:dyDescent="0.4">
      <c r="A54" s="15"/>
      <c r="B54" s="15"/>
      <c r="C54" s="477" t="s">
        <v>11</v>
      </c>
      <c r="D54" s="479" t="s">
        <v>6</v>
      </c>
      <c r="E54" s="454"/>
      <c r="F54" s="257"/>
      <c r="G54" s="11" t="s">
        <v>4</v>
      </c>
      <c r="H54" s="454"/>
      <c r="I54" s="257"/>
      <c r="J54" s="11" t="s">
        <v>4</v>
      </c>
      <c r="K54" s="24">
        <f>E54+H54</f>
        <v>0</v>
      </c>
    </row>
    <row r="55" spans="1:11" ht="15" customHeight="1" x14ac:dyDescent="0.4">
      <c r="A55" s="8"/>
      <c r="B55" s="8"/>
      <c r="C55" s="477"/>
      <c r="D55" s="480"/>
      <c r="E55" s="474" t="s">
        <v>81</v>
      </c>
      <c r="F55" s="475"/>
      <c r="G55" s="475"/>
      <c r="H55" s="475"/>
      <c r="I55" s="475"/>
      <c r="J55" s="476"/>
      <c r="K55" s="498">
        <f>SUM(K53:K54)</f>
        <v>0</v>
      </c>
    </row>
    <row r="56" spans="1:11" x14ac:dyDescent="0.4">
      <c r="A56" s="8"/>
      <c r="B56" s="8"/>
      <c r="C56" s="477"/>
      <c r="D56" s="480"/>
      <c r="E56" s="21" t="s">
        <v>37</v>
      </c>
      <c r="F56" s="21" t="s">
        <v>38</v>
      </c>
      <c r="G56" s="21" t="s">
        <v>39</v>
      </c>
      <c r="H56" s="21" t="s">
        <v>38</v>
      </c>
      <c r="I56" s="21" t="s">
        <v>40</v>
      </c>
      <c r="J56" s="21" t="s">
        <v>41</v>
      </c>
      <c r="K56" s="499"/>
    </row>
    <row r="57" spans="1:11" ht="67.5" customHeight="1" x14ac:dyDescent="0.4">
      <c r="A57" s="8"/>
      <c r="B57" s="8"/>
      <c r="C57" s="478"/>
      <c r="D57" s="481"/>
      <c r="E57" s="16" t="s">
        <v>42</v>
      </c>
      <c r="F57" s="17" t="s">
        <v>82</v>
      </c>
      <c r="G57" s="17" t="s">
        <v>83</v>
      </c>
      <c r="H57" s="17" t="s">
        <v>84</v>
      </c>
      <c r="I57" s="17" t="s">
        <v>82</v>
      </c>
      <c r="J57" s="17" t="s">
        <v>85</v>
      </c>
      <c r="K57" s="500"/>
    </row>
    <row r="58" spans="1:11" ht="45" customHeight="1" x14ac:dyDescent="0.4">
      <c r="A58" s="9"/>
      <c r="B58" s="9"/>
      <c r="C58" s="515" t="s">
        <v>86</v>
      </c>
      <c r="D58" s="457"/>
      <c r="E58" s="457"/>
      <c r="F58" s="457"/>
      <c r="G58" s="457"/>
      <c r="H58" s="457"/>
      <c r="I58" s="457"/>
      <c r="J58" s="457"/>
      <c r="K58" s="458"/>
    </row>
    <row r="59" spans="1:11" ht="23.1" customHeight="1" x14ac:dyDescent="0.4">
      <c r="A59" s="12">
        <v>7</v>
      </c>
      <c r="B59" s="12" t="s">
        <v>88</v>
      </c>
      <c r="C59" s="18" t="s">
        <v>12</v>
      </c>
      <c r="D59" s="23" t="s">
        <v>89</v>
      </c>
      <c r="E59" s="454"/>
      <c r="F59" s="257"/>
      <c r="G59" s="11" t="s">
        <v>4</v>
      </c>
      <c r="H59" s="454"/>
      <c r="I59" s="257"/>
      <c r="J59" s="11" t="s">
        <v>4</v>
      </c>
      <c r="K59" s="24">
        <f>E59+H59</f>
        <v>0</v>
      </c>
    </row>
    <row r="60" spans="1:11" ht="23.1" customHeight="1" x14ac:dyDescent="0.4">
      <c r="A60" s="15"/>
      <c r="B60" s="15"/>
      <c r="C60" s="477" t="s">
        <v>11</v>
      </c>
      <c r="D60" s="479" t="s">
        <v>50</v>
      </c>
      <c r="E60" s="454"/>
      <c r="F60" s="257"/>
      <c r="G60" s="11" t="s">
        <v>4</v>
      </c>
      <c r="H60" s="454"/>
      <c r="I60" s="257"/>
      <c r="J60" s="11" t="s">
        <v>4</v>
      </c>
      <c r="K60" s="24">
        <f>E60+H60</f>
        <v>0</v>
      </c>
    </row>
    <row r="61" spans="1:11" ht="15" customHeight="1" x14ac:dyDescent="0.4">
      <c r="A61" s="8"/>
      <c r="B61" s="8"/>
      <c r="C61" s="477"/>
      <c r="D61" s="480"/>
      <c r="E61" s="474" t="s">
        <v>81</v>
      </c>
      <c r="F61" s="475"/>
      <c r="G61" s="475"/>
      <c r="H61" s="475"/>
      <c r="I61" s="475"/>
      <c r="J61" s="476"/>
      <c r="K61" s="498">
        <f>SUM(K59:K60)</f>
        <v>0</v>
      </c>
    </row>
    <row r="62" spans="1:11" x14ac:dyDescent="0.4">
      <c r="A62" s="8"/>
      <c r="B62" s="8"/>
      <c r="C62" s="477"/>
      <c r="D62" s="480"/>
      <c r="E62" s="21" t="s">
        <v>37</v>
      </c>
      <c r="F62" s="21" t="s">
        <v>38</v>
      </c>
      <c r="G62" s="21" t="s">
        <v>39</v>
      </c>
      <c r="H62" s="21" t="s">
        <v>38</v>
      </c>
      <c r="I62" s="21" t="s">
        <v>40</v>
      </c>
      <c r="J62" s="21" t="s">
        <v>41</v>
      </c>
      <c r="K62" s="499"/>
    </row>
    <row r="63" spans="1:11" ht="72.75" customHeight="1" x14ac:dyDescent="0.4">
      <c r="A63" s="8"/>
      <c r="B63" s="8"/>
      <c r="C63" s="478"/>
      <c r="D63" s="481"/>
      <c r="E63" s="16" t="s">
        <v>42</v>
      </c>
      <c r="F63" s="17" t="s">
        <v>82</v>
      </c>
      <c r="G63" s="17" t="s">
        <v>83</v>
      </c>
      <c r="H63" s="17" t="s">
        <v>84</v>
      </c>
      <c r="I63" s="17" t="s">
        <v>82</v>
      </c>
      <c r="J63" s="17" t="s">
        <v>85</v>
      </c>
      <c r="K63" s="500"/>
    </row>
    <row r="64" spans="1:11" ht="43.5" customHeight="1" x14ac:dyDescent="0.4">
      <c r="A64" s="9"/>
      <c r="B64" s="9"/>
      <c r="C64" s="515" t="s">
        <v>79</v>
      </c>
      <c r="D64" s="457"/>
      <c r="E64" s="457"/>
      <c r="F64" s="457"/>
      <c r="G64" s="457"/>
      <c r="H64" s="457"/>
      <c r="I64" s="457"/>
      <c r="J64" s="457"/>
      <c r="K64" s="458"/>
    </row>
    <row r="65" spans="1:11" ht="23.1" customHeight="1" x14ac:dyDescent="0.4">
      <c r="A65" s="12">
        <v>8</v>
      </c>
      <c r="B65" s="12" t="s">
        <v>90</v>
      </c>
      <c r="C65" s="18" t="s">
        <v>12</v>
      </c>
      <c r="D65" s="23" t="s">
        <v>52</v>
      </c>
      <c r="E65" s="454"/>
      <c r="F65" s="257"/>
      <c r="G65" s="11" t="s">
        <v>4</v>
      </c>
      <c r="H65" s="454"/>
      <c r="I65" s="257"/>
      <c r="J65" s="11" t="s">
        <v>4</v>
      </c>
      <c r="K65" s="24">
        <f>E65+H65</f>
        <v>0</v>
      </c>
    </row>
    <row r="66" spans="1:11" ht="23.1" customHeight="1" x14ac:dyDescent="0.4">
      <c r="A66" s="15"/>
      <c r="B66" s="15"/>
      <c r="C66" s="477" t="s">
        <v>11</v>
      </c>
      <c r="D66" s="479" t="s">
        <v>52</v>
      </c>
      <c r="E66" s="454"/>
      <c r="F66" s="257"/>
      <c r="G66" s="11" t="s">
        <v>4</v>
      </c>
      <c r="H66" s="454"/>
      <c r="I66" s="257"/>
      <c r="J66" s="11" t="s">
        <v>4</v>
      </c>
      <c r="K66" s="24">
        <f>E66+H66</f>
        <v>0</v>
      </c>
    </row>
    <row r="67" spans="1:11" ht="15" customHeight="1" x14ac:dyDescent="0.4">
      <c r="A67" s="8"/>
      <c r="B67" s="8"/>
      <c r="C67" s="477"/>
      <c r="D67" s="480"/>
      <c r="E67" s="474" t="s">
        <v>81</v>
      </c>
      <c r="F67" s="475"/>
      <c r="G67" s="475"/>
      <c r="H67" s="475"/>
      <c r="I67" s="475"/>
      <c r="J67" s="476"/>
      <c r="K67" s="498">
        <f>SUM(K65:K66)</f>
        <v>0</v>
      </c>
    </row>
    <row r="68" spans="1:11" x14ac:dyDescent="0.4">
      <c r="A68" s="8"/>
      <c r="B68" s="8"/>
      <c r="C68" s="477"/>
      <c r="D68" s="480"/>
      <c r="E68" s="21" t="s">
        <v>37</v>
      </c>
      <c r="F68" s="21" t="s">
        <v>38</v>
      </c>
      <c r="G68" s="21" t="s">
        <v>39</v>
      </c>
      <c r="H68" s="21" t="s">
        <v>38</v>
      </c>
      <c r="I68" s="21" t="s">
        <v>40</v>
      </c>
      <c r="J68" s="21" t="s">
        <v>41</v>
      </c>
      <c r="K68" s="499"/>
    </row>
    <row r="69" spans="1:11" ht="63" x14ac:dyDescent="0.4">
      <c r="A69" s="8"/>
      <c r="B69" s="8"/>
      <c r="C69" s="478"/>
      <c r="D69" s="481"/>
      <c r="E69" s="16" t="s">
        <v>42</v>
      </c>
      <c r="F69" s="17" t="s">
        <v>82</v>
      </c>
      <c r="G69" s="17" t="s">
        <v>83</v>
      </c>
      <c r="H69" s="17" t="s">
        <v>84</v>
      </c>
      <c r="I69" s="17" t="s">
        <v>82</v>
      </c>
      <c r="J69" s="17" t="s">
        <v>85</v>
      </c>
      <c r="K69" s="500"/>
    </row>
    <row r="70" spans="1:11" s="5" customFormat="1" ht="42.95" customHeight="1" x14ac:dyDescent="0.4">
      <c r="A70" s="10"/>
      <c r="B70" s="10"/>
      <c r="C70" s="515" t="s">
        <v>79</v>
      </c>
      <c r="D70" s="457"/>
      <c r="E70" s="457"/>
      <c r="F70" s="457"/>
      <c r="G70" s="457"/>
      <c r="H70" s="457"/>
      <c r="I70" s="457"/>
      <c r="J70" s="457"/>
      <c r="K70" s="458"/>
    </row>
    <row r="71" spans="1:11" ht="23.1" customHeight="1" x14ac:dyDescent="0.4">
      <c r="A71" s="12">
        <v>9</v>
      </c>
      <c r="B71" s="12" t="s">
        <v>91</v>
      </c>
      <c r="C71" s="18" t="s">
        <v>12</v>
      </c>
      <c r="D71" s="23" t="s">
        <v>50</v>
      </c>
      <c r="E71" s="454"/>
      <c r="F71" s="257"/>
      <c r="G71" s="11" t="s">
        <v>4</v>
      </c>
      <c r="H71" s="454"/>
      <c r="I71" s="257"/>
      <c r="J71" s="11" t="s">
        <v>4</v>
      </c>
      <c r="K71" s="24">
        <f>E71+H71</f>
        <v>0</v>
      </c>
    </row>
    <row r="72" spans="1:11" ht="23.1" customHeight="1" x14ac:dyDescent="0.4">
      <c r="A72" s="15"/>
      <c r="B72" s="15"/>
      <c r="C72" s="477" t="s">
        <v>11</v>
      </c>
      <c r="D72" s="479" t="s">
        <v>89</v>
      </c>
      <c r="E72" s="454"/>
      <c r="F72" s="257"/>
      <c r="G72" s="11" t="s">
        <v>4</v>
      </c>
      <c r="H72" s="454"/>
      <c r="I72" s="257"/>
      <c r="J72" s="11" t="s">
        <v>4</v>
      </c>
      <c r="K72" s="24">
        <f>E72+H72</f>
        <v>0</v>
      </c>
    </row>
    <row r="73" spans="1:11" ht="15.75" customHeight="1" x14ac:dyDescent="0.4">
      <c r="A73" s="8"/>
      <c r="B73" s="8"/>
      <c r="C73" s="477"/>
      <c r="D73" s="480"/>
      <c r="E73" s="474" t="s">
        <v>81</v>
      </c>
      <c r="F73" s="475"/>
      <c r="G73" s="475"/>
      <c r="H73" s="475"/>
      <c r="I73" s="475"/>
      <c r="J73" s="476"/>
      <c r="K73" s="498">
        <f>SUM(K71:K72)</f>
        <v>0</v>
      </c>
    </row>
    <row r="74" spans="1:11" x14ac:dyDescent="0.4">
      <c r="A74" s="8"/>
      <c r="B74" s="8"/>
      <c r="C74" s="477"/>
      <c r="D74" s="480"/>
      <c r="E74" s="21" t="s">
        <v>37</v>
      </c>
      <c r="F74" s="21" t="s">
        <v>38</v>
      </c>
      <c r="G74" s="21" t="s">
        <v>39</v>
      </c>
      <c r="H74" s="21" t="s">
        <v>38</v>
      </c>
      <c r="I74" s="21" t="s">
        <v>40</v>
      </c>
      <c r="J74" s="21" t="s">
        <v>41</v>
      </c>
      <c r="K74" s="499"/>
    </row>
    <row r="75" spans="1:11" ht="72" customHeight="1" x14ac:dyDescent="0.4">
      <c r="A75" s="8"/>
      <c r="B75" s="8"/>
      <c r="C75" s="478"/>
      <c r="D75" s="481"/>
      <c r="E75" s="16" t="s">
        <v>42</v>
      </c>
      <c r="F75" s="17" t="s">
        <v>82</v>
      </c>
      <c r="G75" s="17" t="s">
        <v>83</v>
      </c>
      <c r="H75" s="17" t="s">
        <v>84</v>
      </c>
      <c r="I75" s="17" t="s">
        <v>82</v>
      </c>
      <c r="J75" s="17" t="s">
        <v>85</v>
      </c>
      <c r="K75" s="500"/>
    </row>
    <row r="76" spans="1:11" s="5" customFormat="1" ht="42.95" customHeight="1" x14ac:dyDescent="0.4">
      <c r="A76" s="10"/>
      <c r="B76" s="10"/>
      <c r="C76" s="515" t="s">
        <v>72</v>
      </c>
      <c r="D76" s="457"/>
      <c r="E76" s="457"/>
      <c r="F76" s="457"/>
      <c r="G76" s="457"/>
      <c r="H76" s="457"/>
      <c r="I76" s="457"/>
      <c r="J76" s="457"/>
      <c r="K76" s="458"/>
    </row>
    <row r="77" spans="1:11" ht="23.1" customHeight="1" x14ac:dyDescent="0.4">
      <c r="A77" s="12">
        <v>10</v>
      </c>
      <c r="B77" s="12" t="s">
        <v>92</v>
      </c>
      <c r="C77" s="18" t="s">
        <v>12</v>
      </c>
      <c r="D77" s="23" t="s">
        <v>50</v>
      </c>
      <c r="E77" s="454"/>
      <c r="F77" s="257"/>
      <c r="G77" s="11" t="s">
        <v>4</v>
      </c>
      <c r="H77" s="454"/>
      <c r="I77" s="257"/>
      <c r="J77" s="11" t="s">
        <v>4</v>
      </c>
      <c r="K77" s="24">
        <f>E77+H77</f>
        <v>0</v>
      </c>
    </row>
    <row r="78" spans="1:11" ht="23.1" customHeight="1" x14ac:dyDescent="0.4">
      <c r="A78" s="15"/>
      <c r="B78" s="15"/>
      <c r="C78" s="477" t="s">
        <v>11</v>
      </c>
      <c r="D78" s="479" t="s">
        <v>93</v>
      </c>
      <c r="E78" s="454"/>
      <c r="F78" s="257"/>
      <c r="G78" s="11" t="s">
        <v>4</v>
      </c>
      <c r="H78" s="454"/>
      <c r="I78" s="257"/>
      <c r="J78" s="11" t="s">
        <v>4</v>
      </c>
      <c r="K78" s="24">
        <f>E78+H78</f>
        <v>0</v>
      </c>
    </row>
    <row r="79" spans="1:11" ht="15.75" customHeight="1" x14ac:dyDescent="0.4">
      <c r="A79" s="8"/>
      <c r="B79" s="8"/>
      <c r="C79" s="477"/>
      <c r="D79" s="480"/>
      <c r="E79" s="474" t="s">
        <v>81</v>
      </c>
      <c r="F79" s="475"/>
      <c r="G79" s="475"/>
      <c r="H79" s="475"/>
      <c r="I79" s="475"/>
      <c r="J79" s="476"/>
      <c r="K79" s="498">
        <f>SUM(K77:K78)</f>
        <v>0</v>
      </c>
    </row>
    <row r="80" spans="1:11" x14ac:dyDescent="0.4">
      <c r="A80" s="8"/>
      <c r="B80" s="8"/>
      <c r="C80" s="477"/>
      <c r="D80" s="480"/>
      <c r="E80" s="21" t="s">
        <v>37</v>
      </c>
      <c r="F80" s="21" t="s">
        <v>38</v>
      </c>
      <c r="G80" s="21" t="s">
        <v>39</v>
      </c>
      <c r="H80" s="21" t="s">
        <v>38</v>
      </c>
      <c r="I80" s="21" t="s">
        <v>40</v>
      </c>
      <c r="J80" s="21" t="s">
        <v>41</v>
      </c>
      <c r="K80" s="499"/>
    </row>
    <row r="81" spans="1:11" ht="63" x14ac:dyDescent="0.4">
      <c r="A81" s="8"/>
      <c r="B81" s="8"/>
      <c r="C81" s="478"/>
      <c r="D81" s="481"/>
      <c r="E81" s="16" t="s">
        <v>42</v>
      </c>
      <c r="F81" s="17" t="s">
        <v>82</v>
      </c>
      <c r="G81" s="17" t="s">
        <v>83</v>
      </c>
      <c r="H81" s="17" t="s">
        <v>84</v>
      </c>
      <c r="I81" s="17" t="s">
        <v>82</v>
      </c>
      <c r="J81" s="17" t="s">
        <v>85</v>
      </c>
      <c r="K81" s="500"/>
    </row>
    <row r="82" spans="1:11" s="5" customFormat="1" ht="42.95" customHeight="1" x14ac:dyDescent="0.4">
      <c r="A82" s="10"/>
      <c r="B82" s="10"/>
      <c r="C82" s="515" t="s">
        <v>72</v>
      </c>
      <c r="D82" s="457"/>
      <c r="E82" s="457"/>
      <c r="F82" s="457"/>
      <c r="G82" s="457"/>
      <c r="H82" s="457"/>
      <c r="I82" s="457"/>
      <c r="J82" s="457"/>
      <c r="K82" s="458"/>
    </row>
    <row r="83" spans="1:11" ht="23.1" customHeight="1" x14ac:dyDescent="0.4">
      <c r="A83" s="12">
        <v>11</v>
      </c>
      <c r="B83" s="12" t="s">
        <v>94</v>
      </c>
      <c r="C83" s="18" t="s">
        <v>12</v>
      </c>
      <c r="D83" s="23" t="s">
        <v>52</v>
      </c>
      <c r="E83" s="454"/>
      <c r="F83" s="257"/>
      <c r="G83" s="11" t="s">
        <v>4</v>
      </c>
      <c r="H83" s="454"/>
      <c r="I83" s="257"/>
      <c r="J83" s="11" t="s">
        <v>4</v>
      </c>
      <c r="K83" s="24">
        <f>E83+H83</f>
        <v>0</v>
      </c>
    </row>
    <row r="84" spans="1:11" ht="23.1" customHeight="1" x14ac:dyDescent="0.4">
      <c r="A84" s="15"/>
      <c r="B84" s="15"/>
      <c r="C84" s="477" t="s">
        <v>11</v>
      </c>
      <c r="D84" s="479" t="s">
        <v>93</v>
      </c>
      <c r="E84" s="454"/>
      <c r="F84" s="257"/>
      <c r="G84" s="11" t="s">
        <v>4</v>
      </c>
      <c r="H84" s="454"/>
      <c r="I84" s="257"/>
      <c r="J84" s="11" t="s">
        <v>4</v>
      </c>
      <c r="K84" s="24">
        <f>E84+H84</f>
        <v>0</v>
      </c>
    </row>
    <row r="85" spans="1:11" ht="15" customHeight="1" x14ac:dyDescent="0.4">
      <c r="A85" s="8"/>
      <c r="B85" s="8"/>
      <c r="C85" s="477"/>
      <c r="D85" s="480"/>
      <c r="E85" s="474" t="s">
        <v>81</v>
      </c>
      <c r="F85" s="475"/>
      <c r="G85" s="475"/>
      <c r="H85" s="475"/>
      <c r="I85" s="475"/>
      <c r="J85" s="476"/>
      <c r="K85" s="498">
        <f>SUM(K83:K84)</f>
        <v>0</v>
      </c>
    </row>
    <row r="86" spans="1:11" x14ac:dyDescent="0.4">
      <c r="A86" s="8"/>
      <c r="B86" s="8"/>
      <c r="C86" s="477"/>
      <c r="D86" s="480"/>
      <c r="E86" s="21" t="s">
        <v>37</v>
      </c>
      <c r="F86" s="21" t="s">
        <v>38</v>
      </c>
      <c r="G86" s="21" t="s">
        <v>39</v>
      </c>
      <c r="H86" s="21" t="s">
        <v>38</v>
      </c>
      <c r="I86" s="21" t="s">
        <v>40</v>
      </c>
      <c r="J86" s="21" t="s">
        <v>41</v>
      </c>
      <c r="K86" s="499"/>
    </row>
    <row r="87" spans="1:11" ht="63" x14ac:dyDescent="0.4">
      <c r="A87" s="8"/>
      <c r="B87" s="8"/>
      <c r="C87" s="478"/>
      <c r="D87" s="481"/>
      <c r="E87" s="16" t="s">
        <v>42</v>
      </c>
      <c r="F87" s="17" t="s">
        <v>82</v>
      </c>
      <c r="G87" s="17" t="s">
        <v>83</v>
      </c>
      <c r="H87" s="17" t="s">
        <v>84</v>
      </c>
      <c r="I87" s="17" t="s">
        <v>82</v>
      </c>
      <c r="J87" s="17" t="s">
        <v>85</v>
      </c>
      <c r="K87" s="500"/>
    </row>
    <row r="88" spans="1:11" s="5" customFormat="1" ht="42.95" customHeight="1" x14ac:dyDescent="0.4">
      <c r="A88" s="10"/>
      <c r="B88" s="10"/>
      <c r="C88" s="515" t="s">
        <v>72</v>
      </c>
      <c r="D88" s="457"/>
      <c r="E88" s="457"/>
      <c r="F88" s="457"/>
      <c r="G88" s="457"/>
      <c r="H88" s="457"/>
      <c r="I88" s="457"/>
      <c r="J88" s="457"/>
      <c r="K88" s="458"/>
    </row>
    <row r="89" spans="1:11" ht="23.1" customHeight="1" x14ac:dyDescent="0.4">
      <c r="A89" s="12">
        <v>12</v>
      </c>
      <c r="B89" s="12" t="s">
        <v>95</v>
      </c>
      <c r="C89" s="18" t="s">
        <v>12</v>
      </c>
      <c r="D89" s="23" t="s">
        <v>6</v>
      </c>
      <c r="E89" s="454"/>
      <c r="F89" s="257"/>
      <c r="G89" s="11" t="s">
        <v>4</v>
      </c>
      <c r="H89" s="454"/>
      <c r="I89" s="257"/>
      <c r="J89" s="11" t="s">
        <v>4</v>
      </c>
      <c r="K89" s="24">
        <f>E89+H89</f>
        <v>0</v>
      </c>
    </row>
    <row r="90" spans="1:11" ht="23.1" customHeight="1" x14ac:dyDescent="0.4">
      <c r="A90" s="15"/>
      <c r="B90" s="15"/>
      <c r="C90" s="477" t="s">
        <v>11</v>
      </c>
      <c r="D90" s="479" t="s">
        <v>52</v>
      </c>
      <c r="E90" s="454"/>
      <c r="F90" s="257"/>
      <c r="G90" s="11" t="s">
        <v>4</v>
      </c>
      <c r="H90" s="454"/>
      <c r="I90" s="257"/>
      <c r="J90" s="11" t="s">
        <v>4</v>
      </c>
      <c r="K90" s="24">
        <f>E90+H90</f>
        <v>0</v>
      </c>
    </row>
    <row r="91" spans="1:11" ht="15" customHeight="1" x14ac:dyDescent="0.4">
      <c r="A91" s="8"/>
      <c r="B91" s="8"/>
      <c r="C91" s="477"/>
      <c r="D91" s="480"/>
      <c r="E91" s="474" t="s">
        <v>81</v>
      </c>
      <c r="F91" s="475"/>
      <c r="G91" s="475"/>
      <c r="H91" s="475"/>
      <c r="I91" s="475"/>
      <c r="J91" s="476"/>
      <c r="K91" s="498">
        <f>SUM(K89:K90)</f>
        <v>0</v>
      </c>
    </row>
    <row r="92" spans="1:11" x14ac:dyDescent="0.4">
      <c r="A92" s="8"/>
      <c r="B92" s="8"/>
      <c r="C92" s="477"/>
      <c r="D92" s="480"/>
      <c r="E92" s="21" t="s">
        <v>37</v>
      </c>
      <c r="F92" s="21" t="s">
        <v>38</v>
      </c>
      <c r="G92" s="21" t="s">
        <v>39</v>
      </c>
      <c r="H92" s="21" t="s">
        <v>38</v>
      </c>
      <c r="I92" s="21" t="s">
        <v>40</v>
      </c>
      <c r="J92" s="21" t="s">
        <v>41</v>
      </c>
      <c r="K92" s="499"/>
    </row>
    <row r="93" spans="1:11" ht="63" x14ac:dyDescent="0.4">
      <c r="A93" s="8"/>
      <c r="B93" s="8"/>
      <c r="C93" s="478"/>
      <c r="D93" s="481"/>
      <c r="E93" s="16" t="s">
        <v>42</v>
      </c>
      <c r="F93" s="17" t="s">
        <v>82</v>
      </c>
      <c r="G93" s="17" t="s">
        <v>83</v>
      </c>
      <c r="H93" s="17" t="s">
        <v>84</v>
      </c>
      <c r="I93" s="17" t="s">
        <v>82</v>
      </c>
      <c r="J93" s="17" t="s">
        <v>85</v>
      </c>
      <c r="K93" s="500"/>
    </row>
    <row r="94" spans="1:11" s="5" customFormat="1" ht="42.95" customHeight="1" x14ac:dyDescent="0.4">
      <c r="A94" s="10"/>
      <c r="B94" s="10"/>
      <c r="C94" s="515" t="s">
        <v>72</v>
      </c>
      <c r="D94" s="457"/>
      <c r="E94" s="457"/>
      <c r="F94" s="457"/>
      <c r="G94" s="457"/>
      <c r="H94" s="457"/>
      <c r="I94" s="457"/>
      <c r="J94" s="457"/>
      <c r="K94" s="458"/>
    </row>
  </sheetData>
  <mergeCells count="137">
    <mergeCell ref="E83:F83"/>
    <mergeCell ref="H83:I83"/>
    <mergeCell ref="C84:C87"/>
    <mergeCell ref="D84:D87"/>
    <mergeCell ref="E84:F84"/>
    <mergeCell ref="H84:I84"/>
    <mergeCell ref="E85:J85"/>
    <mergeCell ref="K85:K87"/>
    <mergeCell ref="C94:K94"/>
    <mergeCell ref="C88:K88"/>
    <mergeCell ref="E89:F89"/>
    <mergeCell ref="H89:I89"/>
    <mergeCell ref="C90:C93"/>
    <mergeCell ref="D90:D93"/>
    <mergeCell ref="E90:F90"/>
    <mergeCell ref="H90:I90"/>
    <mergeCell ref="E91:J91"/>
    <mergeCell ref="K91:K93"/>
    <mergeCell ref="E77:F77"/>
    <mergeCell ref="H77:I77"/>
    <mergeCell ref="C78:C81"/>
    <mergeCell ref="D78:D81"/>
    <mergeCell ref="E78:F78"/>
    <mergeCell ref="H78:I78"/>
    <mergeCell ref="E79:J79"/>
    <mergeCell ref="K79:K81"/>
    <mergeCell ref="C82:K82"/>
    <mergeCell ref="E71:F71"/>
    <mergeCell ref="H71:I71"/>
    <mergeCell ref="C72:C75"/>
    <mergeCell ref="D72:D75"/>
    <mergeCell ref="E72:F72"/>
    <mergeCell ref="H72:I72"/>
    <mergeCell ref="E73:J73"/>
    <mergeCell ref="K73:K75"/>
    <mergeCell ref="C76:K76"/>
    <mergeCell ref="E65:F65"/>
    <mergeCell ref="H65:I65"/>
    <mergeCell ref="C66:C69"/>
    <mergeCell ref="D66:D69"/>
    <mergeCell ref="E66:F66"/>
    <mergeCell ref="H66:I66"/>
    <mergeCell ref="E67:J67"/>
    <mergeCell ref="K67:K69"/>
    <mergeCell ref="C70:K70"/>
    <mergeCell ref="E59:F59"/>
    <mergeCell ref="H59:I59"/>
    <mergeCell ref="C60:C63"/>
    <mergeCell ref="D60:D63"/>
    <mergeCell ref="E60:F60"/>
    <mergeCell ref="H60:I60"/>
    <mergeCell ref="E61:J61"/>
    <mergeCell ref="K61:K63"/>
    <mergeCell ref="C64:K64"/>
    <mergeCell ref="E53:F53"/>
    <mergeCell ref="H53:I53"/>
    <mergeCell ref="C54:C57"/>
    <mergeCell ref="D54:D57"/>
    <mergeCell ref="E54:F54"/>
    <mergeCell ref="H54:I54"/>
    <mergeCell ref="E55:J55"/>
    <mergeCell ref="K55:K57"/>
    <mergeCell ref="C58:K58"/>
    <mergeCell ref="E47:F47"/>
    <mergeCell ref="H47:I47"/>
    <mergeCell ref="C48:C51"/>
    <mergeCell ref="D48:D51"/>
    <mergeCell ref="E48:F48"/>
    <mergeCell ref="H48:I48"/>
    <mergeCell ref="E49:J49"/>
    <mergeCell ref="K49:K51"/>
    <mergeCell ref="C52:K52"/>
    <mergeCell ref="K39:K41"/>
    <mergeCell ref="D40:J40"/>
    <mergeCell ref="D41:J41"/>
    <mergeCell ref="D42:J42"/>
    <mergeCell ref="K42:K44"/>
    <mergeCell ref="D43:J43"/>
    <mergeCell ref="E37:F37"/>
    <mergeCell ref="H37:I37"/>
    <mergeCell ref="B38:B43"/>
    <mergeCell ref="E38:F38"/>
    <mergeCell ref="H38:I38"/>
    <mergeCell ref="D39:J39"/>
    <mergeCell ref="B44:B46"/>
    <mergeCell ref="C46:K46"/>
    <mergeCell ref="D31:J31"/>
    <mergeCell ref="D32:J32"/>
    <mergeCell ref="K32:K34"/>
    <mergeCell ref="D33:J33"/>
    <mergeCell ref="B34:B36"/>
    <mergeCell ref="C36:K36"/>
    <mergeCell ref="B24:B26"/>
    <mergeCell ref="C26:K26"/>
    <mergeCell ref="E27:F27"/>
    <mergeCell ref="H27:I27"/>
    <mergeCell ref="B28:B33"/>
    <mergeCell ref="E28:F28"/>
    <mergeCell ref="H28:I28"/>
    <mergeCell ref="D29:J29"/>
    <mergeCell ref="K29:K31"/>
    <mergeCell ref="D30:J30"/>
    <mergeCell ref="B18:B23"/>
    <mergeCell ref="E18:F18"/>
    <mergeCell ref="H18:I18"/>
    <mergeCell ref="D19:J19"/>
    <mergeCell ref="K19:K21"/>
    <mergeCell ref="D20:J20"/>
    <mergeCell ref="D21:J21"/>
    <mergeCell ref="D22:J22"/>
    <mergeCell ref="K22:K24"/>
    <mergeCell ref="D23:J23"/>
    <mergeCell ref="B13:B16"/>
    <mergeCell ref="E13:G13"/>
    <mergeCell ref="H13:J13"/>
    <mergeCell ref="C16:K16"/>
    <mergeCell ref="E17:F17"/>
    <mergeCell ref="H17:I17"/>
    <mergeCell ref="K8:K10"/>
    <mergeCell ref="D9:J9"/>
    <mergeCell ref="D10:J10"/>
    <mergeCell ref="D11:J11"/>
    <mergeCell ref="K11:K14"/>
    <mergeCell ref="D12:J12"/>
    <mergeCell ref="E6:F6"/>
    <mergeCell ref="H6:I6"/>
    <mergeCell ref="B7:B12"/>
    <mergeCell ref="E7:F7"/>
    <mergeCell ref="H7:I7"/>
    <mergeCell ref="D8:J8"/>
    <mergeCell ref="A3:B3"/>
    <mergeCell ref="C3:K3"/>
    <mergeCell ref="A4:B5"/>
    <mergeCell ref="D4:D5"/>
    <mergeCell ref="E4:K4"/>
    <mergeCell ref="E5:G5"/>
    <mergeCell ref="H5:J5"/>
  </mergeCells>
  <phoneticPr fontId="3"/>
  <pageMargins left="0.31496062992125984" right="0.31496062992125984" top="0.35433070866141736" bottom="0.35433070866141736" header="0.31496062992125984" footer="0.31496062992125984"/>
  <pageSetup paperSize="9" scale="67" orientation="portrait" r:id="rId1"/>
  <rowBreaks count="2" manualBreakCount="2">
    <brk id="46" max="16383" man="1"/>
    <brk id="8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view="pageBreakPreview" zoomScale="85" zoomScaleNormal="100" zoomScaleSheetLayoutView="85" workbookViewId="0">
      <selection activeCell="C15" sqref="C15:J15"/>
    </sheetView>
  </sheetViews>
  <sheetFormatPr defaultRowHeight="18.75" x14ac:dyDescent="0.4"/>
  <cols>
    <col min="1" max="1" width="4.875" customWidth="1"/>
    <col min="2" max="2" width="30.125" customWidth="1"/>
    <col min="3" max="3" width="11.25" customWidth="1"/>
    <col min="4" max="4" width="9.875" customWidth="1"/>
    <col min="5" max="10" width="10.625" customWidth="1"/>
    <col min="11" max="11" width="11.5" customWidth="1"/>
    <col min="12" max="12" width="31.25" style="38" customWidth="1"/>
  </cols>
  <sheetData>
    <row r="1" spans="1:12" ht="26.25" customHeight="1" x14ac:dyDescent="0.4">
      <c r="A1" s="7" t="s">
        <v>148</v>
      </c>
      <c r="B1" s="6"/>
      <c r="C1" s="6"/>
      <c r="K1" s="13" t="s">
        <v>10</v>
      </c>
    </row>
    <row r="2" spans="1:12" ht="16.5" customHeight="1" x14ac:dyDescent="0.4">
      <c r="A2" s="271" t="s">
        <v>8</v>
      </c>
      <c r="B2" s="271"/>
      <c r="C2" s="272" t="s">
        <v>9</v>
      </c>
      <c r="D2" s="273"/>
      <c r="E2" s="273"/>
      <c r="F2" s="273"/>
      <c r="G2" s="273"/>
      <c r="H2" s="273"/>
      <c r="I2" s="273"/>
      <c r="J2" s="273"/>
      <c r="K2" s="274"/>
    </row>
    <row r="3" spans="1:12" ht="15.75" customHeight="1" x14ac:dyDescent="0.4">
      <c r="A3" s="275" t="s">
        <v>5</v>
      </c>
      <c r="B3" s="276"/>
      <c r="C3" s="80"/>
      <c r="D3" s="279" t="s">
        <v>0</v>
      </c>
      <c r="E3" s="264" t="s">
        <v>7</v>
      </c>
      <c r="F3" s="264"/>
      <c r="G3" s="264"/>
      <c r="H3" s="264"/>
      <c r="I3" s="264"/>
      <c r="J3" s="264"/>
      <c r="K3" s="264"/>
    </row>
    <row r="4" spans="1:12" ht="17.25" customHeight="1" x14ac:dyDescent="0.4">
      <c r="A4" s="277"/>
      <c r="B4" s="278"/>
      <c r="C4" s="81"/>
      <c r="D4" s="280"/>
      <c r="E4" s="264" t="s">
        <v>1</v>
      </c>
      <c r="F4" s="264"/>
      <c r="G4" s="264"/>
      <c r="H4" s="264" t="s">
        <v>2</v>
      </c>
      <c r="I4" s="264"/>
      <c r="J4" s="264"/>
      <c r="K4" s="79" t="s">
        <v>3</v>
      </c>
      <c r="L4" s="39"/>
    </row>
    <row r="5" spans="1:12" ht="23.1" customHeight="1" x14ac:dyDescent="0.4">
      <c r="A5" s="63"/>
      <c r="B5" s="64" t="s">
        <v>98</v>
      </c>
      <c r="C5" s="65" t="s">
        <v>12</v>
      </c>
      <c r="D5" s="66" t="s">
        <v>6</v>
      </c>
      <c r="E5" s="290">
        <v>5</v>
      </c>
      <c r="F5" s="291"/>
      <c r="G5" s="67" t="s">
        <v>131</v>
      </c>
      <c r="H5" s="290">
        <v>3</v>
      </c>
      <c r="I5" s="291"/>
      <c r="J5" s="67" t="s">
        <v>131</v>
      </c>
      <c r="K5" s="68">
        <f>E5+H5</f>
        <v>8</v>
      </c>
    </row>
    <row r="6" spans="1:12" ht="23.1" customHeight="1" x14ac:dyDescent="0.4">
      <c r="A6" s="69"/>
      <c r="B6" s="292" t="s">
        <v>149</v>
      </c>
      <c r="C6" s="294" t="s">
        <v>144</v>
      </c>
      <c r="D6" s="297" t="s">
        <v>145</v>
      </c>
      <c r="E6" s="290">
        <v>50</v>
      </c>
      <c r="F6" s="291"/>
      <c r="G6" s="67" t="s">
        <v>4</v>
      </c>
      <c r="H6" s="290">
        <v>25</v>
      </c>
      <c r="I6" s="291"/>
      <c r="J6" s="67" t="s">
        <v>4</v>
      </c>
      <c r="K6" s="68">
        <f>E6+H6</f>
        <v>75</v>
      </c>
      <c r="L6" s="39"/>
    </row>
    <row r="7" spans="1:12" x14ac:dyDescent="0.4">
      <c r="A7" s="69"/>
      <c r="B7" s="292"/>
      <c r="C7" s="295"/>
      <c r="D7" s="298"/>
      <c r="E7" s="305" t="s">
        <v>138</v>
      </c>
      <c r="F7" s="306"/>
      <c r="G7" s="306"/>
      <c r="H7" s="306"/>
      <c r="I7" s="306"/>
      <c r="J7" s="306"/>
      <c r="K7" s="83" t="s">
        <v>139</v>
      </c>
      <c r="L7" s="39"/>
    </row>
    <row r="8" spans="1:12" ht="40.5" customHeight="1" x14ac:dyDescent="0.4">
      <c r="A8" s="69"/>
      <c r="B8" s="292"/>
      <c r="C8" s="295"/>
      <c r="D8" s="298"/>
      <c r="E8" s="302" t="s">
        <v>151</v>
      </c>
      <c r="F8" s="303"/>
      <c r="G8" s="303"/>
      <c r="H8" s="303"/>
      <c r="I8" s="303"/>
      <c r="J8" s="304"/>
      <c r="K8" s="68" t="s">
        <v>30</v>
      </c>
      <c r="L8" s="39"/>
    </row>
    <row r="9" spans="1:12" x14ac:dyDescent="0.4">
      <c r="A9" s="69"/>
      <c r="B9" s="292"/>
      <c r="C9" s="295"/>
      <c r="D9" s="298"/>
      <c r="E9" s="300" t="s">
        <v>140</v>
      </c>
      <c r="F9" s="301"/>
      <c r="G9" s="301"/>
      <c r="H9" s="301"/>
      <c r="I9" s="301"/>
      <c r="J9" s="301"/>
      <c r="K9" s="281"/>
      <c r="L9" s="285"/>
    </row>
    <row r="10" spans="1:12" ht="15" customHeight="1" x14ac:dyDescent="0.4">
      <c r="A10" s="69"/>
      <c r="B10" s="292"/>
      <c r="C10" s="295"/>
      <c r="D10" s="298"/>
      <c r="E10" s="286" t="s">
        <v>1</v>
      </c>
      <c r="F10" s="286"/>
      <c r="G10" s="286"/>
      <c r="H10" s="286" t="s">
        <v>2</v>
      </c>
      <c r="I10" s="286"/>
      <c r="J10" s="287"/>
      <c r="K10" s="281"/>
      <c r="L10" s="285"/>
    </row>
    <row r="11" spans="1:12" ht="18.75" customHeight="1" x14ac:dyDescent="0.4">
      <c r="A11" s="69"/>
      <c r="B11" s="292"/>
      <c r="C11" s="295"/>
      <c r="D11" s="298"/>
      <c r="E11" s="83" t="s">
        <v>37</v>
      </c>
      <c r="F11" s="83" t="s">
        <v>38</v>
      </c>
      <c r="G11" s="83" t="s">
        <v>39</v>
      </c>
      <c r="H11" s="83" t="s">
        <v>38</v>
      </c>
      <c r="I11" s="83" t="s">
        <v>40</v>
      </c>
      <c r="J11" s="84" t="s">
        <v>41</v>
      </c>
      <c r="K11" s="281"/>
      <c r="L11" s="285"/>
    </row>
    <row r="12" spans="1:12" ht="82.5" customHeight="1" x14ac:dyDescent="0.4">
      <c r="A12" s="69"/>
      <c r="B12" s="292"/>
      <c r="C12" s="296"/>
      <c r="D12" s="299"/>
      <c r="E12" s="72" t="s">
        <v>100</v>
      </c>
      <c r="F12" s="73" t="s">
        <v>101</v>
      </c>
      <c r="G12" s="73" t="s">
        <v>102</v>
      </c>
      <c r="H12" s="73" t="s">
        <v>119</v>
      </c>
      <c r="I12" s="73" t="s">
        <v>104</v>
      </c>
      <c r="J12" s="74" t="s">
        <v>105</v>
      </c>
      <c r="K12" s="281"/>
      <c r="L12" s="285"/>
    </row>
    <row r="13" spans="1:12" ht="17.25" customHeight="1" x14ac:dyDescent="0.4">
      <c r="A13" s="69"/>
      <c r="B13" s="292"/>
      <c r="C13" s="307" t="s">
        <v>157</v>
      </c>
      <c r="D13" s="308"/>
      <c r="E13" s="308"/>
      <c r="F13" s="308"/>
      <c r="G13" s="308"/>
      <c r="H13" s="308"/>
      <c r="I13" s="308"/>
      <c r="J13" s="309"/>
      <c r="K13" s="75" t="s">
        <v>143</v>
      </c>
      <c r="L13" s="82"/>
    </row>
    <row r="14" spans="1:12" ht="83.25" customHeight="1" x14ac:dyDescent="0.4">
      <c r="A14" s="76"/>
      <c r="B14" s="293"/>
      <c r="C14" s="310"/>
      <c r="D14" s="311"/>
      <c r="E14" s="311"/>
      <c r="F14" s="311"/>
      <c r="G14" s="311"/>
      <c r="H14" s="311"/>
      <c r="I14" s="311"/>
      <c r="J14" s="312"/>
      <c r="K14" s="77" t="s">
        <v>30</v>
      </c>
      <c r="L14" s="39" t="s">
        <v>141</v>
      </c>
    </row>
    <row r="15" spans="1:12" ht="8.25" customHeight="1" x14ac:dyDescent="0.2">
      <c r="A15" s="41"/>
      <c r="B15" s="46"/>
      <c r="C15" s="288"/>
      <c r="D15" s="288"/>
      <c r="E15" s="288"/>
      <c r="F15" s="288"/>
      <c r="G15" s="288"/>
      <c r="H15" s="288"/>
      <c r="I15" s="288"/>
      <c r="J15" s="288"/>
      <c r="K15" s="78"/>
      <c r="L15" s="40"/>
    </row>
    <row r="16" spans="1:12" ht="16.5" customHeight="1" x14ac:dyDescent="0.4">
      <c r="A16" s="271" t="s">
        <v>8</v>
      </c>
      <c r="B16" s="271"/>
      <c r="C16" s="272" t="s">
        <v>9</v>
      </c>
      <c r="D16" s="273"/>
      <c r="E16" s="273"/>
      <c r="F16" s="273"/>
      <c r="G16" s="273"/>
      <c r="H16" s="273"/>
      <c r="I16" s="273"/>
      <c r="J16" s="273"/>
      <c r="K16" s="274"/>
    </row>
    <row r="17" spans="1:12" ht="15.75" customHeight="1" x14ac:dyDescent="0.4">
      <c r="A17" s="275" t="s">
        <v>5</v>
      </c>
      <c r="B17" s="276"/>
      <c r="C17" s="80"/>
      <c r="D17" s="279" t="s">
        <v>0</v>
      </c>
      <c r="E17" s="264" t="s">
        <v>7</v>
      </c>
      <c r="F17" s="264"/>
      <c r="G17" s="264"/>
      <c r="H17" s="264"/>
      <c r="I17" s="264"/>
      <c r="J17" s="264"/>
      <c r="K17" s="264"/>
    </row>
    <row r="18" spans="1:12" ht="17.25" customHeight="1" x14ac:dyDescent="0.4">
      <c r="A18" s="277"/>
      <c r="B18" s="278"/>
      <c r="C18" s="81"/>
      <c r="D18" s="280"/>
      <c r="E18" s="264" t="s">
        <v>1</v>
      </c>
      <c r="F18" s="264"/>
      <c r="G18" s="264"/>
      <c r="H18" s="264" t="s">
        <v>2</v>
      </c>
      <c r="I18" s="264"/>
      <c r="J18" s="264"/>
      <c r="K18" s="79" t="s">
        <v>3</v>
      </c>
      <c r="L18" s="39"/>
    </row>
    <row r="19" spans="1:12" ht="23.1" customHeight="1" x14ac:dyDescent="0.4">
      <c r="A19" s="12">
        <v>1</v>
      </c>
      <c r="B19" s="12" t="s">
        <v>98</v>
      </c>
      <c r="C19" s="18" t="s">
        <v>12</v>
      </c>
      <c r="D19" s="86" t="s">
        <v>6</v>
      </c>
      <c r="E19" s="257"/>
      <c r="F19" s="258"/>
      <c r="G19" s="11" t="s">
        <v>131</v>
      </c>
      <c r="H19" s="257"/>
      <c r="I19" s="258"/>
      <c r="J19" s="11" t="s">
        <v>131</v>
      </c>
      <c r="K19" s="60"/>
    </row>
    <row r="20" spans="1:12" ht="23.1" customHeight="1" x14ac:dyDescent="0.4">
      <c r="A20" s="15"/>
      <c r="B20" s="249" t="s">
        <v>142</v>
      </c>
      <c r="C20" s="251" t="s">
        <v>144</v>
      </c>
      <c r="D20" s="254" t="s">
        <v>145</v>
      </c>
      <c r="E20" s="257"/>
      <c r="F20" s="258"/>
      <c r="G20" s="11" t="s">
        <v>4</v>
      </c>
      <c r="H20" s="257"/>
      <c r="I20" s="258"/>
      <c r="J20" s="11" t="s">
        <v>4</v>
      </c>
      <c r="K20" s="60"/>
      <c r="L20" s="39"/>
    </row>
    <row r="21" spans="1:12" x14ac:dyDescent="0.4">
      <c r="A21" s="15"/>
      <c r="B21" s="249"/>
      <c r="C21" s="252"/>
      <c r="D21" s="255"/>
      <c r="E21" s="282" t="s">
        <v>138</v>
      </c>
      <c r="F21" s="283"/>
      <c r="G21" s="283"/>
      <c r="H21" s="283"/>
      <c r="I21" s="283"/>
      <c r="J21" s="283"/>
      <c r="K21" s="79" t="s">
        <v>139</v>
      </c>
      <c r="L21" s="39"/>
    </row>
    <row r="22" spans="1:12" ht="40.5" customHeight="1" x14ac:dyDescent="0.4">
      <c r="A22" s="15"/>
      <c r="B22" s="249"/>
      <c r="C22" s="252"/>
      <c r="D22" s="255"/>
      <c r="E22" s="259" t="s">
        <v>152</v>
      </c>
      <c r="F22" s="260"/>
      <c r="G22" s="260"/>
      <c r="H22" s="260"/>
      <c r="I22" s="260"/>
      <c r="J22" s="261"/>
      <c r="K22" s="60"/>
      <c r="L22" s="39"/>
    </row>
    <row r="23" spans="1:12" x14ac:dyDescent="0.4">
      <c r="A23" s="15"/>
      <c r="B23" s="249"/>
      <c r="C23" s="252"/>
      <c r="D23" s="255"/>
      <c r="E23" s="262" t="s">
        <v>140</v>
      </c>
      <c r="F23" s="263"/>
      <c r="G23" s="263"/>
      <c r="H23" s="263"/>
      <c r="I23" s="263"/>
      <c r="J23" s="263"/>
      <c r="K23" s="284"/>
      <c r="L23" s="285"/>
    </row>
    <row r="24" spans="1:12" ht="15" customHeight="1" x14ac:dyDescent="0.4">
      <c r="A24" s="15"/>
      <c r="B24" s="249"/>
      <c r="C24" s="252"/>
      <c r="D24" s="255"/>
      <c r="E24" s="264" t="s">
        <v>1</v>
      </c>
      <c r="F24" s="264"/>
      <c r="G24" s="264"/>
      <c r="H24" s="264" t="s">
        <v>2</v>
      </c>
      <c r="I24" s="264"/>
      <c r="J24" s="289"/>
      <c r="K24" s="284"/>
      <c r="L24" s="285"/>
    </row>
    <row r="25" spans="1:12" ht="18.75" customHeight="1" x14ac:dyDescent="0.4">
      <c r="A25" s="15"/>
      <c r="B25" s="249"/>
      <c r="C25" s="252"/>
      <c r="D25" s="255"/>
      <c r="E25" s="79" t="s">
        <v>37</v>
      </c>
      <c r="F25" s="79" t="s">
        <v>38</v>
      </c>
      <c r="G25" s="79" t="s">
        <v>39</v>
      </c>
      <c r="H25" s="79" t="s">
        <v>38</v>
      </c>
      <c r="I25" s="79" t="s">
        <v>40</v>
      </c>
      <c r="J25" s="85" t="s">
        <v>41</v>
      </c>
      <c r="K25" s="284"/>
      <c r="L25" s="285"/>
    </row>
    <row r="26" spans="1:12" ht="82.5" customHeight="1" x14ac:dyDescent="0.4">
      <c r="A26" s="15"/>
      <c r="B26" s="249"/>
      <c r="C26" s="253"/>
      <c r="D26" s="256"/>
      <c r="E26" s="16" t="s">
        <v>100</v>
      </c>
      <c r="F26" s="17" t="s">
        <v>101</v>
      </c>
      <c r="G26" s="17" t="s">
        <v>102</v>
      </c>
      <c r="H26" s="17" t="s">
        <v>119</v>
      </c>
      <c r="I26" s="17" t="s">
        <v>104</v>
      </c>
      <c r="J26" s="59" t="s">
        <v>105</v>
      </c>
      <c r="K26" s="284"/>
      <c r="L26" s="285"/>
    </row>
    <row r="27" spans="1:12" ht="17.25" customHeight="1" x14ac:dyDescent="0.4">
      <c r="A27" s="15"/>
      <c r="B27" s="249"/>
      <c r="C27" s="265" t="s">
        <v>147</v>
      </c>
      <c r="D27" s="266"/>
      <c r="E27" s="266"/>
      <c r="F27" s="266"/>
      <c r="G27" s="266"/>
      <c r="H27" s="266"/>
      <c r="I27" s="266"/>
      <c r="J27" s="267"/>
      <c r="K27" s="62" t="s">
        <v>143</v>
      </c>
      <c r="L27" s="82"/>
    </row>
    <row r="28" spans="1:12" ht="83.25" customHeight="1" x14ac:dyDescent="0.4">
      <c r="A28" s="9"/>
      <c r="B28" s="250"/>
      <c r="C28" s="268"/>
      <c r="D28" s="269"/>
      <c r="E28" s="269"/>
      <c r="F28" s="269"/>
      <c r="G28" s="269"/>
      <c r="H28" s="269"/>
      <c r="I28" s="269"/>
      <c r="J28" s="270"/>
      <c r="K28" s="61"/>
      <c r="L28" s="39"/>
    </row>
    <row r="29" spans="1:12" x14ac:dyDescent="0.4">
      <c r="A29" s="271" t="s">
        <v>8</v>
      </c>
      <c r="B29" s="271"/>
      <c r="C29" s="272" t="s">
        <v>9</v>
      </c>
      <c r="D29" s="273"/>
      <c r="E29" s="273"/>
      <c r="F29" s="273"/>
      <c r="G29" s="273"/>
      <c r="H29" s="273"/>
      <c r="I29" s="273"/>
      <c r="J29" s="273"/>
      <c r="K29" s="274"/>
    </row>
    <row r="30" spans="1:12" x14ac:dyDescent="0.4">
      <c r="A30" s="275" t="s">
        <v>5</v>
      </c>
      <c r="B30" s="276"/>
      <c r="C30" s="80"/>
      <c r="D30" s="279" t="s">
        <v>0</v>
      </c>
      <c r="E30" s="264" t="s">
        <v>7</v>
      </c>
      <c r="F30" s="264"/>
      <c r="G30" s="264"/>
      <c r="H30" s="264"/>
      <c r="I30" s="264"/>
      <c r="J30" s="264"/>
      <c r="K30" s="264"/>
    </row>
    <row r="31" spans="1:12" x14ac:dyDescent="0.4">
      <c r="A31" s="277"/>
      <c r="B31" s="278"/>
      <c r="C31" s="81"/>
      <c r="D31" s="280"/>
      <c r="E31" s="264" t="s">
        <v>1</v>
      </c>
      <c r="F31" s="264"/>
      <c r="G31" s="264"/>
      <c r="H31" s="264" t="s">
        <v>2</v>
      </c>
      <c r="I31" s="264"/>
      <c r="J31" s="264"/>
      <c r="K31" s="79" t="s">
        <v>3</v>
      </c>
    </row>
    <row r="32" spans="1:12" ht="24" x14ac:dyDescent="0.4">
      <c r="A32" s="12">
        <v>2</v>
      </c>
      <c r="B32" s="12" t="s">
        <v>98</v>
      </c>
      <c r="C32" s="18" t="s">
        <v>12</v>
      </c>
      <c r="D32" s="86" t="s">
        <v>6</v>
      </c>
      <c r="E32" s="257"/>
      <c r="F32" s="258"/>
      <c r="G32" s="11" t="s">
        <v>131</v>
      </c>
      <c r="H32" s="257"/>
      <c r="I32" s="258"/>
      <c r="J32" s="11" t="s">
        <v>131</v>
      </c>
      <c r="K32" s="60"/>
    </row>
    <row r="33" spans="1:11" ht="24" x14ac:dyDescent="0.4">
      <c r="A33" s="15"/>
      <c r="B33" s="249" t="s">
        <v>142</v>
      </c>
      <c r="C33" s="251" t="s">
        <v>144</v>
      </c>
      <c r="D33" s="254" t="s">
        <v>145</v>
      </c>
      <c r="E33" s="257"/>
      <c r="F33" s="258"/>
      <c r="G33" s="11" t="s">
        <v>4</v>
      </c>
      <c r="H33" s="257"/>
      <c r="I33" s="258"/>
      <c r="J33" s="11" t="s">
        <v>4</v>
      </c>
      <c r="K33" s="60"/>
    </row>
    <row r="34" spans="1:11" x14ac:dyDescent="0.4">
      <c r="A34" s="15"/>
      <c r="B34" s="249"/>
      <c r="C34" s="252"/>
      <c r="D34" s="255"/>
      <c r="E34" s="282" t="s">
        <v>138</v>
      </c>
      <c r="F34" s="283"/>
      <c r="G34" s="283"/>
      <c r="H34" s="283"/>
      <c r="I34" s="283"/>
      <c r="J34" s="283"/>
      <c r="K34" s="79" t="s">
        <v>139</v>
      </c>
    </row>
    <row r="35" spans="1:11" ht="29.25" customHeight="1" x14ac:dyDescent="0.4">
      <c r="A35" s="15"/>
      <c r="B35" s="249"/>
      <c r="C35" s="252"/>
      <c r="D35" s="255"/>
      <c r="E35" s="259" t="s">
        <v>151</v>
      </c>
      <c r="F35" s="260"/>
      <c r="G35" s="260"/>
      <c r="H35" s="260"/>
      <c r="I35" s="260"/>
      <c r="J35" s="261"/>
      <c r="K35" s="60"/>
    </row>
    <row r="36" spans="1:11" x14ac:dyDescent="0.4">
      <c r="A36" s="15"/>
      <c r="B36" s="249"/>
      <c r="C36" s="252"/>
      <c r="D36" s="255"/>
      <c r="E36" s="262" t="s">
        <v>140</v>
      </c>
      <c r="F36" s="263"/>
      <c r="G36" s="263"/>
      <c r="H36" s="263"/>
      <c r="I36" s="263"/>
      <c r="J36" s="263"/>
      <c r="K36" s="284"/>
    </row>
    <row r="37" spans="1:11" x14ac:dyDescent="0.4">
      <c r="A37" s="15"/>
      <c r="B37" s="249"/>
      <c r="C37" s="252"/>
      <c r="D37" s="255"/>
      <c r="E37" s="264" t="s">
        <v>1</v>
      </c>
      <c r="F37" s="264"/>
      <c r="G37" s="264"/>
      <c r="H37" s="264" t="s">
        <v>2</v>
      </c>
      <c r="I37" s="264"/>
      <c r="J37" s="289"/>
      <c r="K37" s="284"/>
    </row>
    <row r="38" spans="1:11" x14ac:dyDescent="0.4">
      <c r="A38" s="15"/>
      <c r="B38" s="249"/>
      <c r="C38" s="252"/>
      <c r="D38" s="255"/>
      <c r="E38" s="79" t="s">
        <v>37</v>
      </c>
      <c r="F38" s="79" t="s">
        <v>38</v>
      </c>
      <c r="G38" s="79" t="s">
        <v>39</v>
      </c>
      <c r="H38" s="79" t="s">
        <v>38</v>
      </c>
      <c r="I38" s="79" t="s">
        <v>40</v>
      </c>
      <c r="J38" s="85" t="s">
        <v>41</v>
      </c>
      <c r="K38" s="284"/>
    </row>
    <row r="39" spans="1:11" ht="78.75" x14ac:dyDescent="0.4">
      <c r="A39" s="15"/>
      <c r="B39" s="249"/>
      <c r="C39" s="253"/>
      <c r="D39" s="256"/>
      <c r="E39" s="16" t="s">
        <v>100</v>
      </c>
      <c r="F39" s="17" t="s">
        <v>101</v>
      </c>
      <c r="G39" s="17" t="s">
        <v>102</v>
      </c>
      <c r="H39" s="17" t="s">
        <v>119</v>
      </c>
      <c r="I39" s="17" t="s">
        <v>104</v>
      </c>
      <c r="J39" s="59" t="s">
        <v>105</v>
      </c>
      <c r="K39" s="284"/>
    </row>
    <row r="40" spans="1:11" x14ac:dyDescent="0.4">
      <c r="A40" s="15"/>
      <c r="B40" s="249"/>
      <c r="C40" s="265" t="s">
        <v>147</v>
      </c>
      <c r="D40" s="266"/>
      <c r="E40" s="266"/>
      <c r="F40" s="266"/>
      <c r="G40" s="266"/>
      <c r="H40" s="266"/>
      <c r="I40" s="266"/>
      <c r="J40" s="267"/>
      <c r="K40" s="62" t="s">
        <v>143</v>
      </c>
    </row>
    <row r="41" spans="1:11" ht="24" x14ac:dyDescent="0.4">
      <c r="A41" s="9"/>
      <c r="B41" s="250"/>
      <c r="C41" s="268"/>
      <c r="D41" s="269"/>
      <c r="E41" s="269"/>
      <c r="F41" s="269"/>
      <c r="G41" s="269"/>
      <c r="H41" s="269"/>
      <c r="I41" s="269"/>
      <c r="J41" s="270"/>
      <c r="K41" s="61"/>
    </row>
  </sheetData>
  <mergeCells count="66">
    <mergeCell ref="A2:B2"/>
    <mergeCell ref="C2:K2"/>
    <mergeCell ref="A3:B4"/>
    <mergeCell ref="D3:D4"/>
    <mergeCell ref="E3:K3"/>
    <mergeCell ref="E4:G4"/>
    <mergeCell ref="H4:J4"/>
    <mergeCell ref="C15:J15"/>
    <mergeCell ref="E5:F5"/>
    <mergeCell ref="H5:I5"/>
    <mergeCell ref="B6:B14"/>
    <mergeCell ref="C6:C12"/>
    <mergeCell ref="D6:D12"/>
    <mergeCell ref="E6:F6"/>
    <mergeCell ref="H6:I6"/>
    <mergeCell ref="E7:J7"/>
    <mergeCell ref="E8:J8"/>
    <mergeCell ref="E9:J9"/>
    <mergeCell ref="K9:K12"/>
    <mergeCell ref="L9:L12"/>
    <mergeCell ref="E10:G10"/>
    <mergeCell ref="H10:J10"/>
    <mergeCell ref="C13:J14"/>
    <mergeCell ref="A16:B16"/>
    <mergeCell ref="C16:K16"/>
    <mergeCell ref="A17:B18"/>
    <mergeCell ref="D17:D18"/>
    <mergeCell ref="E17:K17"/>
    <mergeCell ref="E18:G18"/>
    <mergeCell ref="H18:J18"/>
    <mergeCell ref="A29:B29"/>
    <mergeCell ref="C29:K29"/>
    <mergeCell ref="E19:F19"/>
    <mergeCell ref="H19:I19"/>
    <mergeCell ref="B20:B28"/>
    <mergeCell ref="C20:C26"/>
    <mergeCell ref="D20:D26"/>
    <mergeCell ref="E20:F20"/>
    <mergeCell ref="H20:I20"/>
    <mergeCell ref="E21:J21"/>
    <mergeCell ref="E22:J22"/>
    <mergeCell ref="E23:J23"/>
    <mergeCell ref="E32:F32"/>
    <mergeCell ref="H32:I32"/>
    <mergeCell ref="K23:K26"/>
    <mergeCell ref="L23:L26"/>
    <mergeCell ref="E24:G24"/>
    <mergeCell ref="H24:J24"/>
    <mergeCell ref="C27:J28"/>
    <mergeCell ref="A30:B31"/>
    <mergeCell ref="D30:D31"/>
    <mergeCell ref="E30:K30"/>
    <mergeCell ref="E31:G31"/>
    <mergeCell ref="H31:J31"/>
    <mergeCell ref="K36:K39"/>
    <mergeCell ref="E37:G37"/>
    <mergeCell ref="H37:J37"/>
    <mergeCell ref="C40:J41"/>
    <mergeCell ref="B33:B41"/>
    <mergeCell ref="C33:C39"/>
    <mergeCell ref="D33:D39"/>
    <mergeCell ref="E33:F33"/>
    <mergeCell ref="H33:I33"/>
    <mergeCell ref="E34:J34"/>
    <mergeCell ref="E35:J35"/>
    <mergeCell ref="E36:J36"/>
  </mergeCells>
  <phoneticPr fontId="3"/>
  <pageMargins left="0.31496062992125984" right="0.31496062992125984" top="0.35433070866141736" bottom="0.35433070866141736"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view="pageBreakPreview" zoomScaleNormal="100" zoomScaleSheetLayoutView="100" workbookViewId="0">
      <selection activeCell="C11" sqref="C11:K11"/>
    </sheetView>
  </sheetViews>
  <sheetFormatPr defaultRowHeight="18.75" x14ac:dyDescent="0.4"/>
  <cols>
    <col min="1" max="1" width="4.875" customWidth="1"/>
    <col min="2" max="2" width="30.125" customWidth="1"/>
    <col min="3" max="3" width="11.25" customWidth="1"/>
    <col min="4" max="4" width="11.625" customWidth="1"/>
    <col min="5" max="5" width="10.625" customWidth="1"/>
    <col min="6" max="6" width="7.5" customWidth="1"/>
    <col min="7" max="7" width="6.125" customWidth="1"/>
    <col min="8" max="8" width="10.625" customWidth="1"/>
    <col min="9" max="9" width="8.25" customWidth="1"/>
    <col min="10" max="10" width="6.125" customWidth="1"/>
    <col min="11" max="11" width="7.5" customWidth="1"/>
    <col min="12" max="12" width="10.75" customWidth="1"/>
    <col min="13" max="13" width="31.25" style="38" customWidth="1"/>
  </cols>
  <sheetData>
    <row r="1" spans="1:13" ht="26.25" customHeight="1" x14ac:dyDescent="0.4">
      <c r="A1" s="112" t="s">
        <v>172</v>
      </c>
      <c r="B1" s="114"/>
      <c r="C1" s="114"/>
      <c r="D1" s="114"/>
      <c r="E1" s="114"/>
      <c r="F1" s="114"/>
      <c r="G1" s="114"/>
      <c r="H1" s="114"/>
      <c r="I1" s="114"/>
      <c r="J1" s="114"/>
      <c r="K1" s="114"/>
      <c r="L1" s="113" t="s">
        <v>174</v>
      </c>
    </row>
    <row r="2" spans="1:13" ht="8.25" customHeight="1" x14ac:dyDescent="0.4">
      <c r="A2" s="7"/>
      <c r="B2" s="6"/>
      <c r="C2" s="6"/>
      <c r="L2" s="111"/>
    </row>
    <row r="3" spans="1:13" ht="16.5" customHeight="1" x14ac:dyDescent="0.4">
      <c r="A3" s="313" t="s">
        <v>8</v>
      </c>
      <c r="B3" s="313"/>
      <c r="C3" s="314" t="s">
        <v>9</v>
      </c>
      <c r="D3" s="315"/>
      <c r="E3" s="315"/>
      <c r="F3" s="315"/>
      <c r="G3" s="315"/>
      <c r="H3" s="315"/>
      <c r="I3" s="315"/>
      <c r="J3" s="315"/>
      <c r="K3" s="315"/>
      <c r="L3" s="316"/>
    </row>
    <row r="4" spans="1:13" ht="15.75" customHeight="1" x14ac:dyDescent="0.4">
      <c r="A4" s="275" t="s">
        <v>5</v>
      </c>
      <c r="B4" s="276"/>
      <c r="C4" s="89"/>
      <c r="D4" s="279" t="s">
        <v>0</v>
      </c>
      <c r="E4" s="264" t="s">
        <v>7</v>
      </c>
      <c r="F4" s="264"/>
      <c r="G4" s="264"/>
      <c r="H4" s="264"/>
      <c r="I4" s="264"/>
      <c r="J4" s="264"/>
      <c r="K4" s="264"/>
      <c r="L4" s="264"/>
    </row>
    <row r="5" spans="1:13" ht="17.25" customHeight="1" x14ac:dyDescent="0.4">
      <c r="A5" s="277"/>
      <c r="B5" s="278"/>
      <c r="C5" s="90"/>
      <c r="D5" s="280"/>
      <c r="E5" s="264" t="s">
        <v>1</v>
      </c>
      <c r="F5" s="264"/>
      <c r="G5" s="264"/>
      <c r="H5" s="264" t="s">
        <v>2</v>
      </c>
      <c r="I5" s="264"/>
      <c r="J5" s="264"/>
      <c r="K5" s="87" t="s">
        <v>167</v>
      </c>
      <c r="L5" s="87" t="s">
        <v>166</v>
      </c>
      <c r="M5" s="39"/>
    </row>
    <row r="6" spans="1:13" ht="24.95" customHeight="1" x14ac:dyDescent="0.4">
      <c r="A6" s="63">
        <v>7</v>
      </c>
      <c r="B6" s="116" t="s">
        <v>175</v>
      </c>
      <c r="C6" s="101" t="s">
        <v>12</v>
      </c>
      <c r="D6" s="102" t="s">
        <v>173</v>
      </c>
      <c r="E6" s="325">
        <v>5</v>
      </c>
      <c r="F6" s="326"/>
      <c r="G6" s="67" t="s">
        <v>131</v>
      </c>
      <c r="H6" s="325">
        <v>3</v>
      </c>
      <c r="I6" s="326"/>
      <c r="J6" s="67" t="s">
        <v>131</v>
      </c>
      <c r="K6" s="100">
        <v>18</v>
      </c>
      <c r="L6" s="135">
        <f>E6+H6</f>
        <v>8</v>
      </c>
    </row>
    <row r="7" spans="1:13" ht="24.95" customHeight="1" x14ac:dyDescent="0.4">
      <c r="A7" s="69"/>
      <c r="B7" s="339" t="s">
        <v>178</v>
      </c>
      <c r="C7" s="115" t="s">
        <v>11</v>
      </c>
      <c r="D7" s="104" t="s">
        <v>6</v>
      </c>
      <c r="E7" s="327">
        <v>50</v>
      </c>
      <c r="F7" s="328"/>
      <c r="G7" s="96" t="s">
        <v>4</v>
      </c>
      <c r="H7" s="327">
        <v>25</v>
      </c>
      <c r="I7" s="328"/>
      <c r="J7" s="96" t="s">
        <v>4</v>
      </c>
      <c r="K7" s="100">
        <v>100</v>
      </c>
      <c r="L7" s="135">
        <f>E7+H7</f>
        <v>75</v>
      </c>
      <c r="M7" s="39"/>
    </row>
    <row r="8" spans="1:13" ht="17.25" customHeight="1" x14ac:dyDescent="0.4">
      <c r="A8" s="69"/>
      <c r="B8" s="339"/>
      <c r="C8" s="346" t="s">
        <v>158</v>
      </c>
      <c r="D8" s="347"/>
      <c r="E8" s="347"/>
      <c r="F8" s="347"/>
      <c r="G8" s="347"/>
      <c r="H8" s="347"/>
      <c r="I8" s="347"/>
      <c r="J8" s="347"/>
      <c r="K8" s="348"/>
      <c r="L8" s="99" t="s">
        <v>139</v>
      </c>
      <c r="M8" s="39"/>
    </row>
    <row r="9" spans="1:13" ht="27.75" customHeight="1" x14ac:dyDescent="0.4">
      <c r="A9" s="69"/>
      <c r="B9" s="339"/>
      <c r="C9" s="343" t="s">
        <v>159</v>
      </c>
      <c r="D9" s="344"/>
      <c r="E9" s="344"/>
      <c r="F9" s="344"/>
      <c r="G9" s="344"/>
      <c r="H9" s="344"/>
      <c r="I9" s="344"/>
      <c r="J9" s="344"/>
      <c r="K9" s="345"/>
      <c r="L9" s="133" t="s">
        <v>30</v>
      </c>
      <c r="M9" s="39"/>
    </row>
    <row r="10" spans="1:13" ht="27.75" customHeight="1" x14ac:dyDescent="0.4">
      <c r="A10" s="69"/>
      <c r="B10" s="339"/>
      <c r="C10" s="329" t="s">
        <v>160</v>
      </c>
      <c r="D10" s="330"/>
      <c r="E10" s="330"/>
      <c r="F10" s="330"/>
      <c r="G10" s="330"/>
      <c r="H10" s="330"/>
      <c r="I10" s="330"/>
      <c r="J10" s="330"/>
      <c r="K10" s="331"/>
      <c r="L10" s="134" t="s">
        <v>155</v>
      </c>
      <c r="M10" s="39"/>
    </row>
    <row r="11" spans="1:13" ht="27.75" customHeight="1" x14ac:dyDescent="0.4">
      <c r="A11" s="69"/>
      <c r="B11" s="339"/>
      <c r="C11" s="329" t="s">
        <v>161</v>
      </c>
      <c r="D11" s="330"/>
      <c r="E11" s="330"/>
      <c r="F11" s="330"/>
      <c r="G11" s="330"/>
      <c r="H11" s="330"/>
      <c r="I11" s="330"/>
      <c r="J11" s="330"/>
      <c r="K11" s="331"/>
      <c r="L11" s="134" t="s">
        <v>164</v>
      </c>
      <c r="M11" s="285"/>
    </row>
    <row r="12" spans="1:13" ht="27.75" customHeight="1" x14ac:dyDescent="0.4">
      <c r="A12" s="69"/>
      <c r="B12" s="339"/>
      <c r="C12" s="329" t="s">
        <v>162</v>
      </c>
      <c r="D12" s="330"/>
      <c r="E12" s="330"/>
      <c r="F12" s="330"/>
      <c r="G12" s="330"/>
      <c r="H12" s="330"/>
      <c r="I12" s="330"/>
      <c r="J12" s="330"/>
      <c r="K12" s="331"/>
      <c r="L12" s="134" t="s">
        <v>30</v>
      </c>
      <c r="M12" s="285"/>
    </row>
    <row r="13" spans="1:13" ht="27.75" customHeight="1" x14ac:dyDescent="0.4">
      <c r="A13" s="69"/>
      <c r="B13" s="339"/>
      <c r="C13" s="322" t="s">
        <v>163</v>
      </c>
      <c r="D13" s="323"/>
      <c r="E13" s="323"/>
      <c r="F13" s="323"/>
      <c r="G13" s="323"/>
      <c r="H13" s="323"/>
      <c r="I13" s="323"/>
      <c r="J13" s="323"/>
      <c r="K13" s="324"/>
      <c r="L13" s="133" t="s">
        <v>30</v>
      </c>
      <c r="M13" s="285"/>
    </row>
    <row r="14" spans="1:13" ht="17.25" customHeight="1" x14ac:dyDescent="0.4">
      <c r="A14" s="69"/>
      <c r="B14" s="292" t="s">
        <v>188</v>
      </c>
      <c r="C14" s="307" t="s">
        <v>189</v>
      </c>
      <c r="D14" s="317"/>
      <c r="E14" s="317"/>
      <c r="F14" s="317"/>
      <c r="G14" s="317"/>
      <c r="H14" s="317"/>
      <c r="I14" s="317"/>
      <c r="J14" s="317"/>
      <c r="K14" s="318"/>
      <c r="L14" s="75" t="s">
        <v>143</v>
      </c>
      <c r="M14" s="91"/>
    </row>
    <row r="15" spans="1:13" ht="86.25" customHeight="1" x14ac:dyDescent="0.4">
      <c r="A15" s="76"/>
      <c r="B15" s="336"/>
      <c r="C15" s="319"/>
      <c r="D15" s="320"/>
      <c r="E15" s="320"/>
      <c r="F15" s="320"/>
      <c r="G15" s="320"/>
      <c r="H15" s="320"/>
      <c r="I15" s="320"/>
      <c r="J15" s="320"/>
      <c r="K15" s="321"/>
      <c r="L15" s="68"/>
      <c r="M15" s="39" t="s">
        <v>168</v>
      </c>
    </row>
    <row r="16" spans="1:13" ht="12" customHeight="1" x14ac:dyDescent="0.2">
      <c r="A16" s="41"/>
      <c r="B16" s="46"/>
      <c r="C16" s="288"/>
      <c r="D16" s="288"/>
      <c r="E16" s="288"/>
      <c r="F16" s="288"/>
      <c r="G16" s="288"/>
      <c r="H16" s="288"/>
      <c r="I16" s="288"/>
      <c r="J16" s="288"/>
      <c r="K16" s="92"/>
      <c r="L16" s="88"/>
      <c r="M16" s="40"/>
    </row>
    <row r="17" spans="1:13" ht="16.5" customHeight="1" x14ac:dyDescent="0.4">
      <c r="A17" s="313" t="s">
        <v>8</v>
      </c>
      <c r="B17" s="313"/>
      <c r="C17" s="314" t="s">
        <v>9</v>
      </c>
      <c r="D17" s="315"/>
      <c r="E17" s="315"/>
      <c r="F17" s="315"/>
      <c r="G17" s="315"/>
      <c r="H17" s="315"/>
      <c r="I17" s="315"/>
      <c r="J17" s="315"/>
      <c r="K17" s="315"/>
      <c r="L17" s="316"/>
    </row>
    <row r="18" spans="1:13" ht="15.75" customHeight="1" x14ac:dyDescent="0.4">
      <c r="A18" s="275" t="s">
        <v>5</v>
      </c>
      <c r="B18" s="276"/>
      <c r="C18" s="89"/>
      <c r="D18" s="279" t="s">
        <v>0</v>
      </c>
      <c r="E18" s="264" t="s">
        <v>7</v>
      </c>
      <c r="F18" s="264"/>
      <c r="G18" s="264"/>
      <c r="H18" s="264"/>
      <c r="I18" s="264"/>
      <c r="J18" s="264"/>
      <c r="K18" s="264"/>
      <c r="L18" s="264"/>
    </row>
    <row r="19" spans="1:13" ht="17.25" customHeight="1" x14ac:dyDescent="0.4">
      <c r="A19" s="277"/>
      <c r="B19" s="278"/>
      <c r="C19" s="90"/>
      <c r="D19" s="280"/>
      <c r="E19" s="264" t="s">
        <v>1</v>
      </c>
      <c r="F19" s="264"/>
      <c r="G19" s="264"/>
      <c r="H19" s="264" t="s">
        <v>2</v>
      </c>
      <c r="I19" s="264"/>
      <c r="J19" s="264"/>
      <c r="K19" s="87" t="s">
        <v>167</v>
      </c>
      <c r="L19" s="87" t="s">
        <v>166</v>
      </c>
      <c r="M19" s="39"/>
    </row>
    <row r="20" spans="1:13" ht="24.95" customHeight="1" x14ac:dyDescent="0.4">
      <c r="A20" s="63">
        <v>2</v>
      </c>
      <c r="B20" s="116" t="s">
        <v>176</v>
      </c>
      <c r="C20" s="101" t="s">
        <v>12</v>
      </c>
      <c r="D20" s="102" t="s">
        <v>165</v>
      </c>
      <c r="E20" s="290"/>
      <c r="F20" s="291"/>
      <c r="G20" s="67" t="s">
        <v>131</v>
      </c>
      <c r="H20" s="290"/>
      <c r="I20" s="291"/>
      <c r="J20" s="67" t="s">
        <v>131</v>
      </c>
      <c r="K20" s="100">
        <v>18</v>
      </c>
      <c r="L20" s="68"/>
    </row>
    <row r="21" spans="1:13" ht="24.95" customHeight="1" x14ac:dyDescent="0.4">
      <c r="A21" s="69"/>
      <c r="B21" s="339" t="s">
        <v>179</v>
      </c>
      <c r="C21" s="103" t="s">
        <v>11</v>
      </c>
      <c r="D21" s="104" t="s">
        <v>165</v>
      </c>
      <c r="E21" s="337"/>
      <c r="F21" s="338"/>
      <c r="G21" s="96" t="s">
        <v>4</v>
      </c>
      <c r="H21" s="337"/>
      <c r="I21" s="338"/>
      <c r="J21" s="96" t="s">
        <v>4</v>
      </c>
      <c r="K21" s="100">
        <v>100</v>
      </c>
      <c r="L21" s="68"/>
      <c r="M21" s="39"/>
    </row>
    <row r="22" spans="1:13" ht="17.25" customHeight="1" x14ac:dyDescent="0.4">
      <c r="A22" s="69"/>
      <c r="B22" s="339"/>
      <c r="C22" s="340" t="s">
        <v>158</v>
      </c>
      <c r="D22" s="341"/>
      <c r="E22" s="341"/>
      <c r="F22" s="341"/>
      <c r="G22" s="341"/>
      <c r="H22" s="341"/>
      <c r="I22" s="341"/>
      <c r="J22" s="341"/>
      <c r="K22" s="342"/>
      <c r="L22" s="99" t="s">
        <v>139</v>
      </c>
      <c r="M22" s="39"/>
    </row>
    <row r="23" spans="1:13" ht="27.95" customHeight="1" x14ac:dyDescent="0.4">
      <c r="A23" s="69"/>
      <c r="B23" s="339"/>
      <c r="C23" s="343" t="s">
        <v>159</v>
      </c>
      <c r="D23" s="344"/>
      <c r="E23" s="344"/>
      <c r="F23" s="344"/>
      <c r="G23" s="344"/>
      <c r="H23" s="344"/>
      <c r="I23" s="344"/>
      <c r="J23" s="344"/>
      <c r="K23" s="345"/>
      <c r="L23" s="97"/>
      <c r="M23" s="39"/>
    </row>
    <row r="24" spans="1:13" ht="27.95" customHeight="1" x14ac:dyDescent="0.4">
      <c r="A24" s="69"/>
      <c r="B24" s="339"/>
      <c r="C24" s="329" t="s">
        <v>160</v>
      </c>
      <c r="D24" s="330"/>
      <c r="E24" s="330"/>
      <c r="F24" s="330"/>
      <c r="G24" s="330"/>
      <c r="H24" s="330"/>
      <c r="I24" s="330"/>
      <c r="J24" s="330"/>
      <c r="K24" s="331"/>
      <c r="L24" s="98"/>
      <c r="M24" s="39"/>
    </row>
    <row r="25" spans="1:13" ht="27.95" customHeight="1" x14ac:dyDescent="0.4">
      <c r="A25" s="69"/>
      <c r="B25" s="339"/>
      <c r="C25" s="329" t="s">
        <v>161</v>
      </c>
      <c r="D25" s="330"/>
      <c r="E25" s="330"/>
      <c r="F25" s="330"/>
      <c r="G25" s="330"/>
      <c r="H25" s="330"/>
      <c r="I25" s="330"/>
      <c r="J25" s="330"/>
      <c r="K25" s="331"/>
      <c r="L25" s="98"/>
      <c r="M25" s="285"/>
    </row>
    <row r="26" spans="1:13" ht="27.95" customHeight="1" x14ac:dyDescent="0.4">
      <c r="A26" s="69"/>
      <c r="B26" s="339"/>
      <c r="C26" s="329" t="s">
        <v>162</v>
      </c>
      <c r="D26" s="330"/>
      <c r="E26" s="330"/>
      <c r="F26" s="330"/>
      <c r="G26" s="330"/>
      <c r="H26" s="330"/>
      <c r="I26" s="330"/>
      <c r="J26" s="330"/>
      <c r="K26" s="331"/>
      <c r="L26" s="98"/>
      <c r="M26" s="285"/>
    </row>
    <row r="27" spans="1:13" ht="27.95" customHeight="1" x14ac:dyDescent="0.4">
      <c r="A27" s="69"/>
      <c r="B27" s="339"/>
      <c r="C27" s="322" t="s">
        <v>163</v>
      </c>
      <c r="D27" s="323"/>
      <c r="E27" s="323"/>
      <c r="F27" s="323"/>
      <c r="G27" s="323"/>
      <c r="H27" s="323"/>
      <c r="I27" s="323"/>
      <c r="J27" s="323"/>
      <c r="K27" s="324"/>
      <c r="L27" s="97"/>
      <c r="M27" s="285"/>
    </row>
    <row r="28" spans="1:13" ht="17.25" customHeight="1" x14ac:dyDescent="0.4">
      <c r="A28" s="69"/>
      <c r="B28" s="292" t="s">
        <v>169</v>
      </c>
      <c r="C28" s="307" t="s">
        <v>170</v>
      </c>
      <c r="D28" s="317"/>
      <c r="E28" s="317"/>
      <c r="F28" s="317"/>
      <c r="G28" s="317"/>
      <c r="H28" s="317"/>
      <c r="I28" s="317"/>
      <c r="J28" s="317"/>
      <c r="K28" s="318"/>
      <c r="L28" s="75" t="s">
        <v>143</v>
      </c>
      <c r="M28" s="91"/>
    </row>
    <row r="29" spans="1:13" ht="86.25" customHeight="1" x14ac:dyDescent="0.4">
      <c r="A29" s="76"/>
      <c r="B29" s="336"/>
      <c r="C29" s="319"/>
      <c r="D29" s="320"/>
      <c r="E29" s="320"/>
      <c r="F29" s="320"/>
      <c r="G29" s="320"/>
      <c r="H29" s="320"/>
      <c r="I29" s="320"/>
      <c r="J29" s="320"/>
      <c r="K29" s="321"/>
      <c r="L29" s="110"/>
      <c r="M29" s="39"/>
    </row>
    <row r="30" spans="1:13" ht="13.5" customHeight="1" x14ac:dyDescent="0.4">
      <c r="A30" s="106"/>
      <c r="B30" s="107"/>
      <c r="C30" s="108"/>
      <c r="D30" s="108"/>
      <c r="E30" s="108"/>
      <c r="F30" s="108"/>
      <c r="G30" s="108"/>
      <c r="H30" s="108"/>
      <c r="I30" s="108"/>
      <c r="J30" s="108"/>
      <c r="K30" s="108"/>
      <c r="L30" s="109"/>
      <c r="M30" s="105"/>
    </row>
    <row r="31" spans="1:13" ht="16.5" customHeight="1" x14ac:dyDescent="0.4">
      <c r="A31" s="332" t="s">
        <v>8</v>
      </c>
      <c r="B31" s="332"/>
      <c r="C31" s="333" t="s">
        <v>9</v>
      </c>
      <c r="D31" s="334"/>
      <c r="E31" s="334"/>
      <c r="F31" s="334"/>
      <c r="G31" s="334"/>
      <c r="H31" s="334"/>
      <c r="I31" s="334"/>
      <c r="J31" s="334"/>
      <c r="K31" s="334"/>
      <c r="L31" s="335"/>
    </row>
    <row r="32" spans="1:13" ht="15.75" customHeight="1" x14ac:dyDescent="0.4">
      <c r="A32" s="275" t="s">
        <v>5</v>
      </c>
      <c r="B32" s="276"/>
      <c r="C32" s="89"/>
      <c r="D32" s="279" t="s">
        <v>0</v>
      </c>
      <c r="E32" s="264" t="s">
        <v>7</v>
      </c>
      <c r="F32" s="264"/>
      <c r="G32" s="264"/>
      <c r="H32" s="264"/>
      <c r="I32" s="264"/>
      <c r="J32" s="264"/>
      <c r="K32" s="264"/>
      <c r="L32" s="264"/>
    </row>
    <row r="33" spans="1:13" ht="17.25" customHeight="1" x14ac:dyDescent="0.4">
      <c r="A33" s="277"/>
      <c r="B33" s="278"/>
      <c r="C33" s="90"/>
      <c r="D33" s="280"/>
      <c r="E33" s="264" t="s">
        <v>1</v>
      </c>
      <c r="F33" s="264"/>
      <c r="G33" s="264"/>
      <c r="H33" s="264" t="s">
        <v>2</v>
      </c>
      <c r="I33" s="264"/>
      <c r="J33" s="264"/>
      <c r="K33" s="87" t="s">
        <v>167</v>
      </c>
      <c r="L33" s="87" t="s">
        <v>166</v>
      </c>
      <c r="M33" s="39"/>
    </row>
    <row r="34" spans="1:13" ht="24.95" customHeight="1" x14ac:dyDescent="0.4">
      <c r="A34" s="63">
        <v>3</v>
      </c>
      <c r="B34" s="116" t="s">
        <v>177</v>
      </c>
      <c r="C34" s="101" t="s">
        <v>12</v>
      </c>
      <c r="D34" s="102" t="s">
        <v>165</v>
      </c>
      <c r="E34" s="290"/>
      <c r="F34" s="291"/>
      <c r="G34" s="67" t="s">
        <v>131</v>
      </c>
      <c r="H34" s="290"/>
      <c r="I34" s="291"/>
      <c r="J34" s="67" t="s">
        <v>131</v>
      </c>
      <c r="K34" s="100">
        <v>18</v>
      </c>
      <c r="L34" s="68"/>
    </row>
    <row r="35" spans="1:13" ht="24.95" customHeight="1" x14ac:dyDescent="0.4">
      <c r="A35" s="69"/>
      <c r="B35" s="339" t="s">
        <v>179</v>
      </c>
      <c r="C35" s="103" t="s">
        <v>11</v>
      </c>
      <c r="D35" s="104" t="s">
        <v>165</v>
      </c>
      <c r="E35" s="337"/>
      <c r="F35" s="338"/>
      <c r="G35" s="96" t="s">
        <v>4</v>
      </c>
      <c r="H35" s="337"/>
      <c r="I35" s="338"/>
      <c r="J35" s="96" t="s">
        <v>4</v>
      </c>
      <c r="K35" s="100">
        <v>100</v>
      </c>
      <c r="L35" s="68"/>
      <c r="M35" s="39"/>
    </row>
    <row r="36" spans="1:13" ht="17.25" customHeight="1" x14ac:dyDescent="0.4">
      <c r="A36" s="69"/>
      <c r="B36" s="339"/>
      <c r="C36" s="340" t="s">
        <v>158</v>
      </c>
      <c r="D36" s="341"/>
      <c r="E36" s="341"/>
      <c r="F36" s="341"/>
      <c r="G36" s="341"/>
      <c r="H36" s="341"/>
      <c r="I36" s="341"/>
      <c r="J36" s="341"/>
      <c r="K36" s="342"/>
      <c r="L36" s="99" t="s">
        <v>139</v>
      </c>
      <c r="M36" s="39"/>
    </row>
    <row r="37" spans="1:13" ht="27.95" customHeight="1" x14ac:dyDescent="0.4">
      <c r="A37" s="69"/>
      <c r="B37" s="339"/>
      <c r="C37" s="343" t="s">
        <v>159</v>
      </c>
      <c r="D37" s="344"/>
      <c r="E37" s="344"/>
      <c r="F37" s="344"/>
      <c r="G37" s="344"/>
      <c r="H37" s="344"/>
      <c r="I37" s="344"/>
      <c r="J37" s="344"/>
      <c r="K37" s="345"/>
      <c r="L37" s="97"/>
      <c r="M37" s="39"/>
    </row>
    <row r="38" spans="1:13" ht="27.95" customHeight="1" x14ac:dyDescent="0.4">
      <c r="A38" s="69"/>
      <c r="B38" s="339"/>
      <c r="C38" s="329" t="s">
        <v>160</v>
      </c>
      <c r="D38" s="330"/>
      <c r="E38" s="330"/>
      <c r="F38" s="330"/>
      <c r="G38" s="330"/>
      <c r="H38" s="330"/>
      <c r="I38" s="330"/>
      <c r="J38" s="330"/>
      <c r="K38" s="331"/>
      <c r="L38" s="98"/>
      <c r="M38" s="39"/>
    </row>
    <row r="39" spans="1:13" ht="27.95" customHeight="1" x14ac:dyDescent="0.4">
      <c r="A39" s="69"/>
      <c r="B39" s="339"/>
      <c r="C39" s="329" t="s">
        <v>161</v>
      </c>
      <c r="D39" s="330"/>
      <c r="E39" s="330"/>
      <c r="F39" s="330"/>
      <c r="G39" s="330"/>
      <c r="H39" s="330"/>
      <c r="I39" s="330"/>
      <c r="J39" s="330"/>
      <c r="K39" s="331"/>
      <c r="L39" s="98"/>
      <c r="M39" s="285"/>
    </row>
    <row r="40" spans="1:13" ht="27.95" customHeight="1" x14ac:dyDescent="0.4">
      <c r="A40" s="69"/>
      <c r="B40" s="339"/>
      <c r="C40" s="329" t="s">
        <v>162</v>
      </c>
      <c r="D40" s="330"/>
      <c r="E40" s="330"/>
      <c r="F40" s="330"/>
      <c r="G40" s="330"/>
      <c r="H40" s="330"/>
      <c r="I40" s="330"/>
      <c r="J40" s="330"/>
      <c r="K40" s="331"/>
      <c r="L40" s="98"/>
      <c r="M40" s="285"/>
    </row>
    <row r="41" spans="1:13" ht="27.95" customHeight="1" x14ac:dyDescent="0.4">
      <c r="A41" s="69"/>
      <c r="B41" s="339"/>
      <c r="C41" s="322" t="s">
        <v>163</v>
      </c>
      <c r="D41" s="323"/>
      <c r="E41" s="323"/>
      <c r="F41" s="323"/>
      <c r="G41" s="323"/>
      <c r="H41" s="323"/>
      <c r="I41" s="323"/>
      <c r="J41" s="323"/>
      <c r="K41" s="324"/>
      <c r="L41" s="97"/>
      <c r="M41" s="285"/>
    </row>
    <row r="42" spans="1:13" ht="17.25" customHeight="1" x14ac:dyDescent="0.4">
      <c r="A42" s="69"/>
      <c r="B42" s="292" t="s">
        <v>169</v>
      </c>
      <c r="C42" s="307" t="s">
        <v>171</v>
      </c>
      <c r="D42" s="317"/>
      <c r="E42" s="317"/>
      <c r="F42" s="317"/>
      <c r="G42" s="317"/>
      <c r="H42" s="317"/>
      <c r="I42" s="317"/>
      <c r="J42" s="317"/>
      <c r="K42" s="318"/>
      <c r="L42" s="75" t="s">
        <v>143</v>
      </c>
      <c r="M42" s="91"/>
    </row>
    <row r="43" spans="1:13" ht="86.25" customHeight="1" x14ac:dyDescent="0.4">
      <c r="A43" s="76"/>
      <c r="B43" s="336"/>
      <c r="C43" s="319"/>
      <c r="D43" s="320"/>
      <c r="E43" s="320"/>
      <c r="F43" s="320"/>
      <c r="G43" s="320"/>
      <c r="H43" s="320"/>
      <c r="I43" s="320"/>
      <c r="J43" s="320"/>
      <c r="K43" s="321"/>
      <c r="L43" s="110"/>
      <c r="M43" s="39"/>
    </row>
  </sheetData>
  <mergeCells count="64">
    <mergeCell ref="B42:B43"/>
    <mergeCell ref="C42:K43"/>
    <mergeCell ref="C37:K37"/>
    <mergeCell ref="C38:K38"/>
    <mergeCell ref="C39:K39"/>
    <mergeCell ref="B7:B13"/>
    <mergeCell ref="B14:B15"/>
    <mergeCell ref="B21:B27"/>
    <mergeCell ref="C22:K22"/>
    <mergeCell ref="C23:K23"/>
    <mergeCell ref="C24:K24"/>
    <mergeCell ref="C25:K25"/>
    <mergeCell ref="C26:K26"/>
    <mergeCell ref="C27:K27"/>
    <mergeCell ref="C8:K8"/>
    <mergeCell ref="C9:K9"/>
    <mergeCell ref="C10:K10"/>
    <mergeCell ref="C11:K11"/>
    <mergeCell ref="C17:L17"/>
    <mergeCell ref="A18:B19"/>
    <mergeCell ref="D18:D19"/>
    <mergeCell ref="A17:B17"/>
    <mergeCell ref="M39:M41"/>
    <mergeCell ref="C40:K40"/>
    <mergeCell ref="C41:K41"/>
    <mergeCell ref="E35:F35"/>
    <mergeCell ref="H35:I35"/>
    <mergeCell ref="B35:B41"/>
    <mergeCell ref="C36:K36"/>
    <mergeCell ref="A32:B33"/>
    <mergeCell ref="D32:D33"/>
    <mergeCell ref="E32:L32"/>
    <mergeCell ref="E33:G33"/>
    <mergeCell ref="H33:J33"/>
    <mergeCell ref="E34:F34"/>
    <mergeCell ref="H34:I34"/>
    <mergeCell ref="M25:M27"/>
    <mergeCell ref="A31:B31"/>
    <mergeCell ref="C31:L31"/>
    <mergeCell ref="E18:L18"/>
    <mergeCell ref="E19:G19"/>
    <mergeCell ref="H19:J19"/>
    <mergeCell ref="B28:B29"/>
    <mergeCell ref="C28:K29"/>
    <mergeCell ref="E20:F20"/>
    <mergeCell ref="H20:I20"/>
    <mergeCell ref="E21:F21"/>
    <mergeCell ref="H21:I21"/>
    <mergeCell ref="M11:M13"/>
    <mergeCell ref="C16:J16"/>
    <mergeCell ref="C14:K15"/>
    <mergeCell ref="C13:K13"/>
    <mergeCell ref="E6:F6"/>
    <mergeCell ref="H6:I6"/>
    <mergeCell ref="E7:F7"/>
    <mergeCell ref="H7:I7"/>
    <mergeCell ref="C12:K12"/>
    <mergeCell ref="A3:B3"/>
    <mergeCell ref="C3:L3"/>
    <mergeCell ref="A4:B5"/>
    <mergeCell ref="D4:D5"/>
    <mergeCell ref="E4:L4"/>
    <mergeCell ref="E5:G5"/>
    <mergeCell ref="H5:J5"/>
  </mergeCells>
  <phoneticPr fontId="3"/>
  <pageMargins left="0.35433070866141736" right="0.11811023622047245" top="0.19685039370078741" bottom="0.19685039370078741" header="0.31496062992125984" footer="0.31496062992125984"/>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1"/>
  <sheetViews>
    <sheetView view="pageBreakPreview" topLeftCell="B1" zoomScaleNormal="100" zoomScaleSheetLayoutView="100" workbookViewId="0"/>
  </sheetViews>
  <sheetFormatPr defaultRowHeight="18.75" x14ac:dyDescent="0.4"/>
  <cols>
    <col min="1" max="1" width="4.125" customWidth="1"/>
    <col min="6" max="6" width="8.875" customWidth="1"/>
    <col min="7" max="7" width="9.25" customWidth="1"/>
  </cols>
  <sheetData>
    <row r="1" spans="1:13" ht="18.600000000000001" customHeight="1" x14ac:dyDescent="0.4">
      <c r="A1" s="188" t="s">
        <v>193</v>
      </c>
    </row>
    <row r="2" spans="1:13" ht="18.600000000000001" customHeight="1" x14ac:dyDescent="0.4">
      <c r="A2" s="196" t="s">
        <v>204</v>
      </c>
      <c r="B2" s="197" t="s">
        <v>218</v>
      </c>
      <c r="C2" t="s">
        <v>219</v>
      </c>
    </row>
    <row r="3" spans="1:13" ht="20.100000000000001" customHeight="1" x14ac:dyDescent="0.4">
      <c r="A3" s="161"/>
      <c r="B3" s="140"/>
      <c r="C3" s="349" t="s">
        <v>260</v>
      </c>
      <c r="D3" s="349"/>
      <c r="E3" s="349"/>
      <c r="F3" s="349"/>
      <c r="G3" s="349"/>
      <c r="H3" s="349"/>
      <c r="I3" s="349"/>
      <c r="J3" s="349"/>
      <c r="K3" s="349"/>
      <c r="L3" s="349"/>
    </row>
    <row r="4" spans="1:13" ht="20.100000000000001" customHeight="1" x14ac:dyDescent="0.4">
      <c r="A4" s="162" t="s">
        <v>205</v>
      </c>
      <c r="B4" s="163" t="s">
        <v>153</v>
      </c>
      <c r="C4" s="349" t="s">
        <v>220</v>
      </c>
      <c r="D4" s="349"/>
      <c r="E4" s="349"/>
      <c r="F4" s="349"/>
      <c r="G4" s="349"/>
      <c r="H4" s="349"/>
      <c r="I4" s="349"/>
      <c r="J4" s="349"/>
      <c r="K4" s="349"/>
      <c r="L4" s="349"/>
    </row>
    <row r="5" spans="1:13" ht="20.100000000000001" customHeight="1" x14ac:dyDescent="0.4">
      <c r="A5" s="162"/>
      <c r="B5" s="163"/>
      <c r="C5" s="230" t="s">
        <v>261</v>
      </c>
      <c r="D5" s="194"/>
      <c r="E5" s="194"/>
      <c r="F5" s="194"/>
      <c r="G5" s="194"/>
      <c r="H5" s="194"/>
      <c r="I5" s="194"/>
      <c r="J5" s="194"/>
      <c r="K5" s="194"/>
      <c r="L5" s="194"/>
    </row>
    <row r="6" spans="1:13" ht="20.100000000000001" customHeight="1" x14ac:dyDescent="0.4">
      <c r="A6" s="161" t="s">
        <v>206</v>
      </c>
      <c r="B6" s="136" t="s">
        <v>192</v>
      </c>
      <c r="C6" s="231" t="s">
        <v>262</v>
      </c>
      <c r="D6" s="178"/>
      <c r="E6" s="178"/>
      <c r="F6" s="178"/>
      <c r="G6" s="178"/>
      <c r="H6" s="178"/>
      <c r="I6" s="178"/>
      <c r="J6" s="178"/>
      <c r="K6" s="178"/>
      <c r="L6" s="178"/>
      <c r="M6" s="144"/>
    </row>
    <row r="7" spans="1:13" ht="20.100000000000001" customHeight="1" x14ac:dyDescent="0.4">
      <c r="A7" s="161"/>
      <c r="B7" s="136"/>
      <c r="C7" s="349" t="s">
        <v>227</v>
      </c>
      <c r="D7" s="349"/>
      <c r="E7" s="349"/>
      <c r="F7" s="349"/>
      <c r="G7" s="349"/>
      <c r="H7" s="349"/>
      <c r="I7" s="349"/>
      <c r="J7" s="349"/>
      <c r="K7" s="349"/>
      <c r="L7" s="349"/>
    </row>
    <row r="8" spans="1:13" ht="20.100000000000001" customHeight="1" x14ac:dyDescent="0.4">
      <c r="A8" s="162" t="s">
        <v>208</v>
      </c>
      <c r="B8" s="141" t="s">
        <v>153</v>
      </c>
      <c r="C8" s="349" t="s">
        <v>226</v>
      </c>
      <c r="D8" s="349"/>
      <c r="E8" s="349"/>
      <c r="F8" s="349"/>
      <c r="G8" s="349"/>
      <c r="H8" s="349"/>
      <c r="I8" s="349"/>
      <c r="J8" s="349"/>
      <c r="K8" s="349"/>
      <c r="L8" s="349"/>
    </row>
    <row r="9" spans="1:13" ht="20.100000000000001" customHeight="1" x14ac:dyDescent="0.4">
      <c r="A9" s="161" t="s">
        <v>207</v>
      </c>
      <c r="B9" s="136" t="s">
        <v>192</v>
      </c>
      <c r="C9" s="349" t="s">
        <v>228</v>
      </c>
      <c r="D9" s="349"/>
      <c r="E9" s="349"/>
      <c r="F9" s="349"/>
      <c r="G9" s="349"/>
      <c r="H9" s="349"/>
      <c r="I9" s="349"/>
      <c r="J9" s="349"/>
      <c r="K9" s="349"/>
      <c r="L9" s="349"/>
    </row>
    <row r="10" spans="1:13" ht="20.100000000000001" customHeight="1" x14ac:dyDescent="0.4">
      <c r="A10" s="138"/>
      <c r="B10" s="138"/>
      <c r="C10" s="137"/>
      <c r="D10" s="137"/>
      <c r="E10" s="137"/>
      <c r="F10" s="137"/>
      <c r="G10" s="137"/>
      <c r="H10" s="137"/>
      <c r="I10" s="137"/>
      <c r="J10" s="137"/>
      <c r="K10" s="137"/>
      <c r="L10" s="137"/>
    </row>
    <row r="11" spans="1:13" ht="20.100000000000001" customHeight="1" x14ac:dyDescent="0.4">
      <c r="A11" s="189" t="s">
        <v>221</v>
      </c>
      <c r="B11" s="138"/>
      <c r="C11" s="178"/>
      <c r="D11" s="178"/>
      <c r="E11" s="178"/>
      <c r="F11" s="178"/>
      <c r="G11" s="178"/>
      <c r="H11" s="178"/>
      <c r="I11" s="178"/>
      <c r="J11" s="178"/>
      <c r="K11" s="178"/>
      <c r="L11" s="178"/>
    </row>
    <row r="12" spans="1:13" x14ac:dyDescent="0.4">
      <c r="A12" s="94" t="s">
        <v>215</v>
      </c>
    </row>
    <row r="13" spans="1:13" x14ac:dyDescent="0.4">
      <c r="A13" s="183" t="s">
        <v>203</v>
      </c>
    </row>
    <row r="14" spans="1:13" x14ac:dyDescent="0.4">
      <c r="B14" t="s">
        <v>229</v>
      </c>
    </row>
    <row r="15" spans="1:13" x14ac:dyDescent="0.4">
      <c r="B15" t="s">
        <v>230</v>
      </c>
      <c r="L15" s="205" t="s">
        <v>280</v>
      </c>
    </row>
    <row r="16" spans="1:13" x14ac:dyDescent="0.4">
      <c r="L16" s="205" t="s">
        <v>211</v>
      </c>
    </row>
    <row r="17" spans="1:12" s="185" customFormat="1" x14ac:dyDescent="0.4"/>
    <row r="18" spans="1:12" s="185" customFormat="1" x14ac:dyDescent="0.4"/>
    <row r="19" spans="1:12" s="185" customFormat="1" ht="20.100000000000001" customHeight="1" x14ac:dyDescent="0.4">
      <c r="A19" s="186"/>
      <c r="B19" s="186"/>
      <c r="C19" s="187"/>
      <c r="D19" s="187"/>
      <c r="E19" s="187"/>
      <c r="F19" s="187"/>
      <c r="G19" s="187"/>
      <c r="H19" s="187"/>
      <c r="I19" s="187"/>
      <c r="J19" s="187"/>
      <c r="K19" s="187"/>
      <c r="L19" s="187"/>
    </row>
    <row r="20" spans="1:12" s="185" customFormat="1" ht="20.100000000000001" customHeight="1" x14ac:dyDescent="0.4">
      <c r="A20" s="186"/>
      <c r="B20" s="186"/>
      <c r="C20" s="187"/>
      <c r="D20" s="187"/>
      <c r="E20" s="187"/>
      <c r="F20" s="187"/>
      <c r="G20" s="187"/>
      <c r="H20" s="187"/>
      <c r="I20" s="187"/>
      <c r="J20" s="187"/>
      <c r="K20" s="187"/>
      <c r="L20" s="187"/>
    </row>
    <row r="21" spans="1:12" s="185" customFormat="1" ht="20.100000000000001" customHeight="1" x14ac:dyDescent="0.4">
      <c r="A21" s="186"/>
      <c r="B21" s="186"/>
      <c r="C21" s="187"/>
      <c r="D21" s="187"/>
      <c r="E21" s="187"/>
      <c r="F21" s="187"/>
      <c r="G21" s="187"/>
      <c r="H21" s="187"/>
      <c r="I21" s="187"/>
      <c r="J21" s="187"/>
      <c r="K21" s="187"/>
      <c r="L21" s="187"/>
    </row>
    <row r="22" spans="1:12" s="185" customFormat="1" ht="20.100000000000001" customHeight="1" x14ac:dyDescent="0.4">
      <c r="A22" s="186"/>
      <c r="B22" s="186"/>
      <c r="C22" s="187"/>
      <c r="D22" s="187"/>
      <c r="E22" s="187"/>
      <c r="F22" s="187"/>
      <c r="G22" s="187"/>
      <c r="H22" s="187"/>
      <c r="I22" s="187"/>
      <c r="J22" s="187"/>
      <c r="K22" s="187"/>
      <c r="L22" s="187"/>
    </row>
    <row r="23" spans="1:12" s="185" customFormat="1" ht="20.100000000000001" customHeight="1" x14ac:dyDescent="0.4">
      <c r="A23" s="186"/>
      <c r="B23" s="186"/>
      <c r="C23" s="187"/>
      <c r="D23" s="187"/>
      <c r="E23" s="187"/>
      <c r="F23" s="187"/>
      <c r="G23" s="187"/>
      <c r="H23" s="187"/>
      <c r="I23" s="187"/>
      <c r="J23" s="187"/>
      <c r="K23" s="187"/>
      <c r="L23" s="187"/>
    </row>
    <row r="24" spans="1:12" s="185" customFormat="1" ht="20.100000000000001" customHeight="1" x14ac:dyDescent="0.4">
      <c r="A24" s="186"/>
      <c r="B24" s="186"/>
      <c r="C24" s="187"/>
      <c r="D24" s="187"/>
      <c r="E24" s="187"/>
      <c r="F24" s="187"/>
      <c r="G24" s="187"/>
      <c r="H24" s="187"/>
      <c r="I24" s="187"/>
      <c r="J24" s="187"/>
      <c r="K24" s="187"/>
      <c r="L24" s="187"/>
    </row>
    <row r="25" spans="1:12" s="185" customFormat="1" ht="20.100000000000001" customHeight="1" x14ac:dyDescent="0.4">
      <c r="A25" s="186"/>
      <c r="B25" s="186"/>
      <c r="C25" s="187"/>
      <c r="D25" s="187"/>
      <c r="E25" s="187"/>
      <c r="F25" s="187"/>
      <c r="G25" s="187"/>
      <c r="H25" s="187"/>
      <c r="I25" s="187"/>
      <c r="J25" s="187"/>
      <c r="K25" s="187"/>
      <c r="L25" s="187"/>
    </row>
    <row r="26" spans="1:12" s="185" customFormat="1" ht="20.100000000000001" customHeight="1" x14ac:dyDescent="0.4">
      <c r="A26" s="186"/>
      <c r="B26" s="186"/>
      <c r="C26" s="187"/>
      <c r="D26" s="187"/>
      <c r="E26" s="187"/>
      <c r="F26" s="187"/>
      <c r="G26" s="187"/>
      <c r="H26" s="187"/>
      <c r="I26" s="187"/>
      <c r="J26" s="187"/>
      <c r="K26" s="187"/>
      <c r="L26" s="187"/>
    </row>
    <row r="27" spans="1:12" s="185" customFormat="1" ht="20.100000000000001" customHeight="1" x14ac:dyDescent="0.4">
      <c r="A27" s="186"/>
      <c r="B27" s="186"/>
      <c r="C27" s="187"/>
      <c r="D27" s="187"/>
      <c r="E27" s="187"/>
      <c r="F27" s="187"/>
      <c r="G27" s="187"/>
      <c r="H27" s="187"/>
      <c r="I27" s="187"/>
      <c r="J27" s="187"/>
      <c r="K27" s="187"/>
      <c r="L27" s="187"/>
    </row>
    <row r="28" spans="1:12" s="185" customFormat="1" ht="20.100000000000001" customHeight="1" x14ac:dyDescent="0.4">
      <c r="A28" s="186"/>
      <c r="B28" s="186"/>
      <c r="C28" s="187"/>
      <c r="D28" s="187"/>
      <c r="E28" s="187"/>
      <c r="F28" s="187"/>
      <c r="G28" s="187"/>
      <c r="H28" s="187"/>
      <c r="I28" s="187"/>
      <c r="J28" s="187"/>
      <c r="K28" s="187"/>
      <c r="L28" s="187"/>
    </row>
    <row r="29" spans="1:12" s="185" customFormat="1" ht="20.100000000000001" customHeight="1" x14ac:dyDescent="0.4">
      <c r="A29" s="186"/>
      <c r="B29" s="186"/>
      <c r="C29" s="187"/>
      <c r="D29" s="187"/>
      <c r="E29" s="187"/>
      <c r="F29" s="187"/>
      <c r="G29" s="187"/>
      <c r="H29" s="187"/>
      <c r="I29" s="187"/>
      <c r="J29" s="187"/>
      <c r="K29" s="187"/>
      <c r="L29" s="187"/>
    </row>
    <row r="30" spans="1:12" s="185" customFormat="1" ht="20.100000000000001" customHeight="1" x14ac:dyDescent="0.4">
      <c r="A30" s="186"/>
      <c r="B30" s="186"/>
      <c r="C30" s="187"/>
      <c r="D30" s="187"/>
      <c r="E30" s="187"/>
      <c r="F30" s="187"/>
      <c r="G30" s="187"/>
      <c r="H30" s="187"/>
      <c r="I30" s="187"/>
      <c r="J30" s="187"/>
      <c r="K30" s="187"/>
      <c r="L30" s="187"/>
    </row>
    <row r="31" spans="1:12" s="185" customFormat="1" ht="20.100000000000001" customHeight="1" x14ac:dyDescent="0.4">
      <c r="A31" s="186"/>
      <c r="B31" s="186"/>
      <c r="C31" s="187"/>
      <c r="D31" s="187"/>
      <c r="E31" s="187"/>
      <c r="F31" s="187"/>
      <c r="G31" s="187"/>
      <c r="H31" s="187"/>
      <c r="I31" s="187"/>
      <c r="J31" s="187"/>
      <c r="K31" s="187"/>
      <c r="L31" s="187"/>
    </row>
    <row r="32" spans="1:12" ht="9.75" customHeight="1" x14ac:dyDescent="0.4">
      <c r="A32" s="138"/>
      <c r="B32" s="138"/>
      <c r="C32" s="178"/>
      <c r="D32" s="178"/>
      <c r="E32" s="178"/>
      <c r="F32" s="178"/>
      <c r="G32" s="178"/>
      <c r="H32" s="178"/>
      <c r="I32" s="178"/>
      <c r="J32" s="178"/>
      <c r="K32" s="178"/>
      <c r="L32" s="178"/>
    </row>
    <row r="33" spans="1:13" ht="20.100000000000001" customHeight="1" x14ac:dyDescent="0.4">
      <c r="A33" s="189" t="s">
        <v>222</v>
      </c>
      <c r="B33" s="138"/>
      <c r="C33" s="137"/>
      <c r="D33" s="137"/>
      <c r="E33" s="137"/>
      <c r="F33" s="137"/>
      <c r="G33" s="137"/>
      <c r="H33" s="137"/>
      <c r="I33" s="137"/>
      <c r="J33" s="137"/>
      <c r="K33" s="137"/>
      <c r="L33" s="137"/>
    </row>
    <row r="34" spans="1:13" ht="20.100000000000001" customHeight="1" x14ac:dyDescent="0.4">
      <c r="A34" s="163" t="s">
        <v>231</v>
      </c>
      <c r="B34" s="138"/>
      <c r="C34" s="178"/>
      <c r="D34" s="178"/>
      <c r="E34" s="178"/>
      <c r="F34" s="178"/>
      <c r="G34" s="178"/>
      <c r="H34" s="178"/>
      <c r="I34" s="178"/>
      <c r="J34" s="178"/>
      <c r="K34" s="178"/>
      <c r="L34" s="205" t="s">
        <v>280</v>
      </c>
    </row>
    <row r="35" spans="1:13" ht="18.75" customHeight="1" x14ac:dyDescent="0.4">
      <c r="A35" s="164"/>
      <c r="B35" s="164"/>
      <c r="C35" s="164"/>
      <c r="D35" s="164"/>
      <c r="E35" s="164"/>
      <c r="F35" s="164"/>
      <c r="G35" s="164"/>
      <c r="H35" s="164"/>
      <c r="I35" s="164"/>
      <c r="J35" s="164"/>
      <c r="K35" s="164"/>
      <c r="L35" s="164"/>
      <c r="M35" s="164"/>
    </row>
    <row r="36" spans="1:13" x14ac:dyDescent="0.4">
      <c r="A36" s="164"/>
      <c r="B36" s="164"/>
      <c r="C36" s="164"/>
      <c r="D36" s="164"/>
      <c r="E36" s="164"/>
      <c r="F36" s="164"/>
      <c r="G36" s="164"/>
      <c r="H36" s="164"/>
      <c r="I36" s="164"/>
      <c r="J36" s="164"/>
      <c r="K36" s="164"/>
      <c r="L36" s="164"/>
      <c r="M36" s="164"/>
    </row>
    <row r="37" spans="1:13" ht="15" customHeight="1" x14ac:dyDescent="0.4">
      <c r="A37" s="164"/>
      <c r="B37" s="164"/>
      <c r="C37" s="164"/>
      <c r="D37" s="164"/>
      <c r="E37" s="164"/>
      <c r="F37" s="164"/>
      <c r="G37" s="164"/>
      <c r="H37" s="164"/>
      <c r="I37" s="164"/>
      <c r="J37" s="164"/>
      <c r="K37" s="164"/>
      <c r="L37" s="164"/>
      <c r="M37" s="164"/>
    </row>
    <row r="38" spans="1:13" ht="18.75" customHeight="1" x14ac:dyDescent="0.4">
      <c r="A38" s="164"/>
      <c r="B38" s="164"/>
      <c r="C38" s="164"/>
      <c r="D38" s="164"/>
      <c r="E38" s="164"/>
      <c r="F38" s="164"/>
      <c r="G38" s="164"/>
      <c r="H38" s="164"/>
      <c r="I38" s="164"/>
      <c r="J38" s="164"/>
      <c r="K38" s="164"/>
      <c r="L38" s="164"/>
      <c r="M38" s="164"/>
    </row>
    <row r="39" spans="1:13" ht="82.5" customHeight="1" x14ac:dyDescent="0.4">
      <c r="A39" s="164"/>
      <c r="B39" s="164"/>
      <c r="C39" s="164"/>
      <c r="D39" s="164"/>
      <c r="E39" s="164"/>
      <c r="F39" s="164"/>
      <c r="G39" s="164"/>
      <c r="H39" s="164"/>
      <c r="I39" s="164"/>
      <c r="J39" s="164"/>
      <c r="K39" s="164"/>
      <c r="L39" s="164"/>
      <c r="M39" s="164"/>
    </row>
    <row r="40" spans="1:13" ht="17.25" customHeight="1" x14ac:dyDescent="0.4">
      <c r="A40" s="164"/>
      <c r="B40" s="164"/>
      <c r="C40" s="164"/>
      <c r="D40" s="164"/>
      <c r="E40" s="164"/>
      <c r="F40" s="164"/>
      <c r="G40" s="164"/>
      <c r="H40" s="164"/>
      <c r="I40" s="164"/>
      <c r="J40" s="164"/>
      <c r="K40" s="164"/>
      <c r="L40" s="164"/>
      <c r="M40" s="164"/>
    </row>
    <row r="41" spans="1:13" ht="83.25" customHeight="1" x14ac:dyDescent="0.4">
      <c r="A41" s="164"/>
      <c r="B41" s="164"/>
      <c r="C41" s="164"/>
      <c r="D41" s="164"/>
      <c r="E41" s="164"/>
      <c r="F41" s="164"/>
      <c r="G41" s="164"/>
      <c r="H41" s="164"/>
      <c r="I41" s="164"/>
      <c r="J41" s="164"/>
      <c r="K41" s="164"/>
      <c r="L41" s="164"/>
      <c r="M41" s="164"/>
    </row>
    <row r="42" spans="1:13" ht="8.25" customHeight="1" x14ac:dyDescent="0.4">
      <c r="A42" s="164"/>
      <c r="B42" s="164"/>
      <c r="C42" s="164"/>
      <c r="D42" s="164"/>
      <c r="E42" s="164"/>
      <c r="F42" s="164"/>
      <c r="G42" s="164"/>
      <c r="H42" s="164"/>
      <c r="I42" s="164"/>
      <c r="J42" s="164"/>
      <c r="K42" s="164"/>
      <c r="L42" s="164"/>
      <c r="M42" s="164"/>
    </row>
    <row r="43" spans="1:13" ht="16.5" customHeight="1" x14ac:dyDescent="0.4">
      <c r="A43" s="164"/>
      <c r="B43" s="164"/>
      <c r="C43" s="164"/>
      <c r="D43" s="164"/>
      <c r="E43" s="164"/>
      <c r="F43" s="164"/>
      <c r="G43" s="164"/>
      <c r="H43" s="164"/>
      <c r="I43" s="164"/>
      <c r="J43" s="164"/>
      <c r="K43" s="164"/>
      <c r="L43" s="164"/>
      <c r="M43" s="164"/>
    </row>
    <row r="44" spans="1:13" ht="15.75" customHeight="1" x14ac:dyDescent="0.4">
      <c r="A44" s="164"/>
      <c r="B44" s="164"/>
      <c r="C44" s="164"/>
      <c r="D44" s="164"/>
      <c r="E44" s="164"/>
      <c r="F44" s="164"/>
      <c r="G44" s="164"/>
      <c r="H44" s="164"/>
      <c r="I44" s="164"/>
      <c r="J44" s="164"/>
      <c r="K44" s="164"/>
      <c r="L44" s="164"/>
      <c r="M44" s="164"/>
    </row>
    <row r="45" spans="1:13" ht="17.25" customHeight="1" x14ac:dyDescent="0.4">
      <c r="A45" s="164"/>
      <c r="B45" s="164"/>
      <c r="C45" s="164"/>
      <c r="D45" s="164"/>
      <c r="E45" s="164"/>
      <c r="F45" s="164"/>
      <c r="G45" s="164"/>
      <c r="H45" s="164"/>
      <c r="I45" s="164"/>
      <c r="J45" s="164"/>
      <c r="K45" s="164"/>
      <c r="L45" s="164"/>
      <c r="M45" s="164"/>
    </row>
    <row r="46" spans="1:13" ht="23.1" customHeight="1" x14ac:dyDescent="0.4"/>
    <row r="47" spans="1:13" ht="20.100000000000001" customHeight="1" x14ac:dyDescent="0.4"/>
    <row r="48" spans="1:13" ht="24" customHeight="1" x14ac:dyDescent="0.4">
      <c r="H48" s="93"/>
      <c r="I48" s="93"/>
      <c r="J48" s="93"/>
      <c r="K48" s="93"/>
      <c r="L48" s="93"/>
    </row>
    <row r="49" spans="1:12" ht="22.5" customHeight="1" x14ac:dyDescent="0.4">
      <c r="H49" s="93"/>
      <c r="I49" s="93"/>
      <c r="J49" s="93"/>
      <c r="K49" s="93"/>
      <c r="L49" s="93"/>
    </row>
    <row r="50" spans="1:12" ht="21" customHeight="1" x14ac:dyDescent="0.4">
      <c r="A50" s="188" t="s">
        <v>233</v>
      </c>
      <c r="B50" s="94"/>
      <c r="C50" s="94"/>
      <c r="D50" s="94"/>
      <c r="E50" s="94"/>
      <c r="F50" s="94"/>
      <c r="G50" s="94"/>
      <c r="H50" s="95"/>
      <c r="I50" s="95"/>
      <c r="J50" s="93"/>
      <c r="K50" s="93"/>
      <c r="L50" s="93"/>
    </row>
    <row r="51" spans="1:12" ht="21" customHeight="1" x14ac:dyDescent="0.4">
      <c r="A51" s="183" t="s">
        <v>240</v>
      </c>
      <c r="B51" s="94"/>
      <c r="C51" s="94"/>
      <c r="D51" s="94"/>
      <c r="E51" s="94"/>
      <c r="F51" s="94"/>
      <c r="G51" s="94"/>
      <c r="H51" s="95"/>
      <c r="I51" s="95"/>
      <c r="J51" s="93"/>
      <c r="K51" s="93"/>
      <c r="L51" s="93"/>
    </row>
    <row r="52" spans="1:12" ht="21" customHeight="1" x14ac:dyDescent="0.4">
      <c r="A52" s="216" t="s">
        <v>242</v>
      </c>
      <c r="B52" s="217" t="s">
        <v>241</v>
      </c>
      <c r="C52" s="94"/>
      <c r="D52" s="94"/>
      <c r="E52" s="94"/>
      <c r="F52" s="94"/>
      <c r="G52" s="94"/>
      <c r="H52" s="95"/>
      <c r="I52" s="95"/>
      <c r="J52" s="93"/>
      <c r="K52" s="93"/>
      <c r="L52" s="93"/>
    </row>
    <row r="53" spans="1:12" ht="21" customHeight="1" x14ac:dyDescent="0.4">
      <c r="A53" s="216" t="s">
        <v>243</v>
      </c>
      <c r="B53" s="218" t="s">
        <v>263</v>
      </c>
      <c r="C53" s="94"/>
      <c r="D53" s="94"/>
      <c r="E53" s="94"/>
      <c r="F53" s="94"/>
      <c r="G53" s="94"/>
      <c r="H53" s="95"/>
      <c r="I53" s="95"/>
      <c r="J53" s="93"/>
      <c r="K53" s="93"/>
      <c r="L53" s="93"/>
    </row>
    <row r="54" spans="1:12" ht="21" customHeight="1" x14ac:dyDescent="0.4">
      <c r="A54" s="219" t="s">
        <v>247</v>
      </c>
      <c r="B54" s="218"/>
      <c r="C54" s="94"/>
      <c r="D54" s="94"/>
      <c r="E54" s="94"/>
      <c r="F54" s="94"/>
      <c r="G54" s="94"/>
      <c r="H54" s="95"/>
      <c r="I54" s="95"/>
      <c r="J54" s="93"/>
      <c r="K54" s="93"/>
      <c r="L54" s="93"/>
    </row>
    <row r="55" spans="1:12" ht="21" customHeight="1" x14ac:dyDescent="0.4">
      <c r="A55" s="188"/>
      <c r="B55" s="94"/>
      <c r="C55" s="94"/>
      <c r="D55" s="94"/>
      <c r="E55" s="94"/>
      <c r="F55" s="94"/>
      <c r="G55" s="94"/>
      <c r="H55" s="95"/>
      <c r="I55" s="95"/>
      <c r="J55" s="93"/>
      <c r="K55" s="93"/>
      <c r="L55" s="93"/>
    </row>
    <row r="56" spans="1:12" s="209" customFormat="1" ht="21" customHeight="1" x14ac:dyDescent="0.4">
      <c r="A56" s="183" t="s">
        <v>244</v>
      </c>
      <c r="H56" s="210"/>
      <c r="I56" s="210"/>
      <c r="J56" s="211"/>
      <c r="K56" s="211"/>
      <c r="L56" s="211"/>
    </row>
    <row r="57" spans="1:12" ht="21" customHeight="1" x14ac:dyDescent="0.4">
      <c r="A57" s="183"/>
      <c r="B57" s="193" t="s">
        <v>212</v>
      </c>
      <c r="C57" s="353" t="s">
        <v>216</v>
      </c>
      <c r="D57" s="353"/>
      <c r="E57" s="353"/>
      <c r="F57" s="353"/>
      <c r="G57" s="353"/>
      <c r="H57" s="353"/>
      <c r="I57" s="353"/>
      <c r="J57" s="353"/>
      <c r="K57" s="353"/>
      <c r="L57" s="353"/>
    </row>
    <row r="58" spans="1:12" ht="80.099999999999994" customHeight="1" x14ac:dyDescent="0.4">
      <c r="B58" s="139" t="s">
        <v>154</v>
      </c>
      <c r="C58" s="354" t="s">
        <v>224</v>
      </c>
      <c r="D58" s="354"/>
      <c r="E58" s="354"/>
      <c r="F58" s="354"/>
      <c r="G58" s="354"/>
      <c r="H58" s="354"/>
      <c r="I58" s="354"/>
      <c r="J58" s="354"/>
      <c r="K58" s="354"/>
      <c r="L58" s="354"/>
    </row>
    <row r="59" spans="1:12" ht="64.5" customHeight="1" x14ac:dyDescent="0.4">
      <c r="B59" s="139" t="s">
        <v>155</v>
      </c>
      <c r="C59" s="354" t="s">
        <v>225</v>
      </c>
      <c r="D59" s="354"/>
      <c r="E59" s="354"/>
      <c r="F59" s="354"/>
      <c r="G59" s="354"/>
      <c r="H59" s="354"/>
      <c r="I59" s="354"/>
      <c r="J59" s="354"/>
      <c r="K59" s="354"/>
      <c r="L59" s="354"/>
    </row>
    <row r="60" spans="1:12" ht="80.099999999999994" customHeight="1" x14ac:dyDescent="0.4">
      <c r="B60" s="139" t="s">
        <v>156</v>
      </c>
      <c r="C60" s="354" t="s">
        <v>223</v>
      </c>
      <c r="D60" s="354"/>
      <c r="E60" s="354"/>
      <c r="F60" s="354"/>
      <c r="G60" s="354"/>
      <c r="H60" s="354"/>
      <c r="I60" s="354"/>
      <c r="J60" s="354"/>
      <c r="K60" s="354"/>
      <c r="L60" s="354"/>
    </row>
    <row r="61" spans="1:12" ht="20.100000000000001" customHeight="1" x14ac:dyDescent="0.4"/>
    <row r="62" spans="1:12" s="209" customFormat="1" ht="20.100000000000001" customHeight="1" x14ac:dyDescent="0.4">
      <c r="A62" s="183" t="s">
        <v>245</v>
      </c>
    </row>
    <row r="63" spans="1:12" s="209" customFormat="1" ht="21" customHeight="1" x14ac:dyDescent="0.4">
      <c r="B63" s="207" t="s">
        <v>212</v>
      </c>
      <c r="C63" s="353" t="s">
        <v>216</v>
      </c>
      <c r="D63" s="353"/>
      <c r="E63" s="353"/>
      <c r="F63" s="353"/>
      <c r="G63" s="353"/>
      <c r="H63" s="353"/>
      <c r="I63" s="353"/>
      <c r="J63" s="353"/>
      <c r="K63" s="353"/>
      <c r="L63" s="353"/>
    </row>
    <row r="64" spans="1:12" s="209" customFormat="1" ht="97.5" customHeight="1" x14ac:dyDescent="0.4">
      <c r="B64" s="139" t="s">
        <v>154</v>
      </c>
      <c r="C64" s="354" t="s">
        <v>271</v>
      </c>
      <c r="D64" s="354"/>
      <c r="E64" s="354"/>
      <c r="F64" s="354"/>
      <c r="G64" s="354"/>
      <c r="H64" s="354"/>
      <c r="I64" s="354"/>
      <c r="J64" s="354"/>
      <c r="K64" s="354"/>
      <c r="L64" s="354"/>
    </row>
    <row r="65" spans="1:12" s="209" customFormat="1" ht="68.25" customHeight="1" x14ac:dyDescent="0.4">
      <c r="B65" s="139" t="s">
        <v>155</v>
      </c>
      <c r="C65" s="354" t="s">
        <v>272</v>
      </c>
      <c r="D65" s="354"/>
      <c r="E65" s="354"/>
      <c r="F65" s="354"/>
      <c r="G65" s="354"/>
      <c r="H65" s="354"/>
      <c r="I65" s="354"/>
      <c r="J65" s="354"/>
      <c r="K65" s="354"/>
      <c r="L65" s="354"/>
    </row>
    <row r="66" spans="1:12" s="209" customFormat="1" ht="66" customHeight="1" x14ac:dyDescent="0.4">
      <c r="B66" s="139" t="s">
        <v>156</v>
      </c>
      <c r="C66" s="354" t="s">
        <v>273</v>
      </c>
      <c r="D66" s="354"/>
      <c r="E66" s="354"/>
      <c r="F66" s="354"/>
      <c r="G66" s="354"/>
      <c r="H66" s="354"/>
      <c r="I66" s="354"/>
      <c r="J66" s="354"/>
      <c r="K66" s="354"/>
      <c r="L66" s="354"/>
    </row>
    <row r="67" spans="1:12" s="209" customFormat="1" ht="20.100000000000001" customHeight="1" x14ac:dyDescent="0.4">
      <c r="B67" s="183"/>
      <c r="C67" s="183"/>
      <c r="D67" s="183"/>
      <c r="E67" s="208" t="s">
        <v>238</v>
      </c>
      <c r="F67" s="183"/>
      <c r="G67" s="183"/>
      <c r="H67" s="183"/>
      <c r="I67" s="183"/>
      <c r="J67" s="183"/>
      <c r="K67" s="183"/>
      <c r="L67" s="183"/>
    </row>
    <row r="68" spans="1:12" ht="20.100000000000001" customHeight="1" x14ac:dyDescent="0.4">
      <c r="B68" s="183"/>
      <c r="C68" s="183"/>
      <c r="D68" s="183"/>
      <c r="E68" s="208" t="s">
        <v>239</v>
      </c>
      <c r="F68" s="183"/>
      <c r="G68" s="183"/>
      <c r="H68" s="208"/>
      <c r="I68" s="183"/>
      <c r="J68" s="183"/>
      <c r="K68" s="183"/>
      <c r="L68" s="183"/>
    </row>
    <row r="69" spans="1:12" ht="20.100000000000001" customHeight="1" x14ac:dyDescent="0.4">
      <c r="H69" s="208"/>
    </row>
    <row r="70" spans="1:12" ht="20.100000000000001" customHeight="1" x14ac:dyDescent="0.4">
      <c r="B70" s="143" t="s">
        <v>246</v>
      </c>
    </row>
    <row r="71" spans="1:12" ht="18" customHeight="1" x14ac:dyDescent="0.4">
      <c r="B71" s="179" t="s">
        <v>264</v>
      </c>
      <c r="D71" s="144"/>
    </row>
    <row r="72" spans="1:12" ht="18" customHeight="1" thickBot="1" x14ac:dyDescent="0.45"/>
    <row r="73" spans="1:12" ht="18" customHeight="1" x14ac:dyDescent="0.4">
      <c r="B73" s="145"/>
      <c r="C73" s="145"/>
      <c r="D73" s="355" t="s">
        <v>11</v>
      </c>
      <c r="E73" s="356"/>
      <c r="F73" s="357"/>
    </row>
    <row r="74" spans="1:12" ht="18" customHeight="1" thickBot="1" x14ac:dyDescent="0.45">
      <c r="B74" s="145"/>
      <c r="C74" s="145"/>
      <c r="D74" s="146" t="s">
        <v>154</v>
      </c>
      <c r="E74" s="147" t="s">
        <v>155</v>
      </c>
      <c r="F74" s="148" t="s">
        <v>156</v>
      </c>
    </row>
    <row r="75" spans="1:12" ht="18" customHeight="1" x14ac:dyDescent="0.4">
      <c r="B75" s="350" t="s">
        <v>195</v>
      </c>
      <c r="C75" s="149" t="s">
        <v>154</v>
      </c>
      <c r="D75" s="150" t="s">
        <v>154</v>
      </c>
      <c r="E75" s="202" t="s">
        <v>234</v>
      </c>
      <c r="F75" s="151" t="s">
        <v>194</v>
      </c>
    </row>
    <row r="76" spans="1:12" s="38" customFormat="1" ht="18" customHeight="1" x14ac:dyDescent="0.4">
      <c r="A76"/>
      <c r="B76" s="351"/>
      <c r="C76" s="152" t="s">
        <v>155</v>
      </c>
      <c r="D76" s="153" t="s">
        <v>154</v>
      </c>
      <c r="E76" s="154" t="s">
        <v>194</v>
      </c>
      <c r="F76" s="155" t="s">
        <v>156</v>
      </c>
    </row>
    <row r="77" spans="1:12" s="38" customFormat="1" ht="18" customHeight="1" thickBot="1" x14ac:dyDescent="0.45">
      <c r="A77"/>
      <c r="B77" s="352"/>
      <c r="C77" s="156" t="s">
        <v>156</v>
      </c>
      <c r="D77" s="157" t="s">
        <v>194</v>
      </c>
      <c r="E77" s="158" t="s">
        <v>156</v>
      </c>
      <c r="F77" s="159" t="s">
        <v>156</v>
      </c>
    </row>
    <row r="78" spans="1:12" s="38" customFormat="1" ht="15" customHeight="1" x14ac:dyDescent="0.4">
      <c r="A78"/>
      <c r="B78" s="232" t="s">
        <v>265</v>
      </c>
      <c r="C78"/>
      <c r="D78"/>
      <c r="E78"/>
      <c r="F78"/>
      <c r="G78"/>
      <c r="H78"/>
      <c r="I78"/>
      <c r="J78"/>
      <c r="K78"/>
      <c r="L78"/>
    </row>
    <row r="79" spans="1:12" s="38" customFormat="1" ht="15" customHeight="1" x14ac:dyDescent="0.4">
      <c r="A79"/>
      <c r="B79"/>
      <c r="C79"/>
      <c r="D79"/>
      <c r="E79"/>
      <c r="F79"/>
      <c r="G79"/>
      <c r="H79"/>
      <c r="I79"/>
      <c r="J79"/>
      <c r="K79"/>
      <c r="L79"/>
    </row>
    <row r="80" spans="1:12" ht="15" customHeight="1" x14ac:dyDescent="0.4"/>
    <row r="81" spans="1:12" s="38" customFormat="1" ht="15" customHeight="1" x14ac:dyDescent="0.4">
      <c r="A81"/>
      <c r="B81"/>
      <c r="C81"/>
      <c r="D81"/>
      <c r="E81"/>
      <c r="F81"/>
      <c r="G81"/>
      <c r="H81"/>
      <c r="I81"/>
      <c r="J81"/>
      <c r="K81"/>
      <c r="L81"/>
    </row>
  </sheetData>
  <mergeCells count="15">
    <mergeCell ref="C3:L3"/>
    <mergeCell ref="B75:B77"/>
    <mergeCell ref="C9:L9"/>
    <mergeCell ref="C4:L4"/>
    <mergeCell ref="C8:L8"/>
    <mergeCell ref="C7:L7"/>
    <mergeCell ref="C57:L57"/>
    <mergeCell ref="C58:L58"/>
    <mergeCell ref="C59:L59"/>
    <mergeCell ref="C60:L60"/>
    <mergeCell ref="D73:F73"/>
    <mergeCell ref="C63:L63"/>
    <mergeCell ref="C64:L64"/>
    <mergeCell ref="C65:L65"/>
    <mergeCell ref="C66:L66"/>
  </mergeCells>
  <phoneticPr fontId="3"/>
  <conditionalFormatting sqref="D75:F77">
    <cfRule type="containsText" dxfId="2" priority="1" operator="containsText" text="C">
      <formula>NOT(ISERROR(SEARCH("C",D75)))</formula>
    </cfRule>
    <cfRule type="containsText" dxfId="1" priority="2" operator="containsText" text="B">
      <formula>NOT(ISERROR(SEARCH("B",D75)))</formula>
    </cfRule>
    <cfRule type="containsText" dxfId="0" priority="3" operator="containsText" text="A">
      <formula>NOT(ISERROR(SEARCH("A",D75)))</formula>
    </cfRule>
  </conditionalFormatting>
  <pageMargins left="0.31496062992125984" right="0.31496062992125984" top="0.35433070866141736" bottom="0.35433070866141736" header="0.31496062992125984" footer="0.31496062992125984"/>
  <pageSetup paperSize="9"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14"/>
  <sheetViews>
    <sheetView view="pageBreakPreview" zoomScale="85" zoomScaleNormal="70" zoomScaleSheetLayoutView="85" workbookViewId="0"/>
  </sheetViews>
  <sheetFormatPr defaultRowHeight="18.75" x14ac:dyDescent="0.4"/>
  <cols>
    <col min="1" max="1" width="4.875" customWidth="1"/>
    <col min="2" max="2" width="37" customWidth="1"/>
    <col min="3" max="3" width="11.25" customWidth="1"/>
    <col min="4" max="4" width="11.625" customWidth="1"/>
    <col min="5" max="5" width="7.625" customWidth="1"/>
    <col min="6" max="6" width="7.125" customWidth="1"/>
    <col min="7" max="7" width="12.875" style="236" customWidth="1"/>
    <col min="8" max="8" width="7.625" customWidth="1"/>
    <col min="9" max="9" width="7.125" customWidth="1"/>
    <col min="10" max="10" width="12.875" style="236" customWidth="1"/>
    <col min="11" max="11" width="7.5" customWidth="1"/>
    <col min="12" max="12" width="10.75" customWidth="1"/>
    <col min="13" max="13" width="31.25" style="38" customWidth="1"/>
    <col min="17" max="17" width="7.5" customWidth="1"/>
    <col min="18" max="18" width="12.625" customWidth="1"/>
    <col min="19" max="19" width="51.125" customWidth="1"/>
    <col min="20" max="20" width="19.75" customWidth="1"/>
  </cols>
  <sheetData>
    <row r="1" spans="1:25" ht="26.25" customHeight="1" x14ac:dyDescent="0.4">
      <c r="A1" s="204" t="s">
        <v>172</v>
      </c>
      <c r="B1" s="112"/>
      <c r="C1" s="112"/>
      <c r="D1" s="112"/>
      <c r="E1" s="112"/>
      <c r="F1" s="112"/>
      <c r="G1" s="240"/>
      <c r="H1" s="112"/>
      <c r="I1" s="112"/>
      <c r="J1" s="240"/>
      <c r="K1" s="112"/>
      <c r="L1" s="203" t="s">
        <v>305</v>
      </c>
      <c r="M1" t="s">
        <v>279</v>
      </c>
    </row>
    <row r="2" spans="1:25" ht="20.100000000000001" customHeight="1" thickBot="1" x14ac:dyDescent="0.45">
      <c r="A2" s="7"/>
      <c r="B2" s="7"/>
      <c r="C2" s="7"/>
      <c r="D2" s="191"/>
      <c r="E2" s="191"/>
      <c r="F2" s="190" t="s">
        <v>213</v>
      </c>
      <c r="G2" s="245" t="s">
        <v>266</v>
      </c>
      <c r="H2" s="190" t="s">
        <v>214</v>
      </c>
      <c r="I2" s="191"/>
      <c r="J2" s="246"/>
      <c r="K2" s="191"/>
      <c r="L2" s="192"/>
    </row>
    <row r="3" spans="1:25" ht="16.5" customHeight="1" x14ac:dyDescent="0.4">
      <c r="A3" s="370" t="s">
        <v>8</v>
      </c>
      <c r="B3" s="379"/>
      <c r="C3" s="380" t="s">
        <v>9</v>
      </c>
      <c r="D3" s="372"/>
      <c r="E3" s="372"/>
      <c r="F3" s="372"/>
      <c r="G3" s="372"/>
      <c r="H3" s="372"/>
      <c r="I3" s="372"/>
      <c r="J3" s="372"/>
      <c r="K3" s="372"/>
      <c r="L3" s="373"/>
      <c r="Q3" s="181"/>
      <c r="R3" s="181" t="s">
        <v>248</v>
      </c>
      <c r="S3" s="182" t="s">
        <v>249</v>
      </c>
      <c r="T3" s="182" t="s">
        <v>250</v>
      </c>
      <c r="U3" s="243" t="s">
        <v>274</v>
      </c>
      <c r="V3" s="243" t="s">
        <v>275</v>
      </c>
      <c r="W3" s="243" t="s">
        <v>276</v>
      </c>
      <c r="X3" s="243" t="s">
        <v>277</v>
      </c>
      <c r="Y3" s="243" t="s">
        <v>278</v>
      </c>
    </row>
    <row r="4" spans="1:25" ht="15.75" customHeight="1" x14ac:dyDescent="0.4">
      <c r="A4" s="374" t="s">
        <v>5</v>
      </c>
      <c r="B4" s="381"/>
      <c r="C4" s="165"/>
      <c r="D4" s="279" t="s">
        <v>0</v>
      </c>
      <c r="E4" s="264" t="s">
        <v>7</v>
      </c>
      <c r="F4" s="264"/>
      <c r="G4" s="264"/>
      <c r="H4" s="264"/>
      <c r="I4" s="264"/>
      <c r="J4" s="264"/>
      <c r="K4" s="264"/>
      <c r="L4" s="376"/>
      <c r="Q4" s="223" t="s">
        <v>251</v>
      </c>
      <c r="R4" s="181" t="s">
        <v>281</v>
      </c>
      <c r="S4" s="182" t="s">
        <v>282</v>
      </c>
      <c r="T4" s="182" t="s">
        <v>283</v>
      </c>
      <c r="U4" s="248">
        <v>12</v>
      </c>
      <c r="V4" s="248">
        <v>3</v>
      </c>
      <c r="W4" s="248">
        <v>15</v>
      </c>
      <c r="X4" s="248">
        <v>70</v>
      </c>
      <c r="Y4" s="248">
        <v>30</v>
      </c>
    </row>
    <row r="5" spans="1:25" ht="17.25" customHeight="1" x14ac:dyDescent="0.4">
      <c r="A5" s="375"/>
      <c r="B5" s="382"/>
      <c r="C5" s="166"/>
      <c r="D5" s="280"/>
      <c r="E5" s="264" t="s">
        <v>1</v>
      </c>
      <c r="F5" s="264"/>
      <c r="G5" s="264"/>
      <c r="H5" s="264" t="s">
        <v>2</v>
      </c>
      <c r="I5" s="264"/>
      <c r="J5" s="264"/>
      <c r="K5" s="314" t="s">
        <v>167</v>
      </c>
      <c r="L5" s="377"/>
      <c r="M5" s="105"/>
      <c r="Q5" s="223" t="s">
        <v>252</v>
      </c>
      <c r="R5" s="181" t="s">
        <v>284</v>
      </c>
      <c r="S5" s="182" t="s">
        <v>285</v>
      </c>
      <c r="T5" s="182" t="s">
        <v>286</v>
      </c>
      <c r="U5" s="248">
        <v>11</v>
      </c>
      <c r="V5" s="248">
        <v>2</v>
      </c>
      <c r="W5" s="248">
        <v>13</v>
      </c>
      <c r="X5" s="248">
        <v>64</v>
      </c>
      <c r="Y5" s="248">
        <v>36</v>
      </c>
    </row>
    <row r="6" spans="1:25" ht="24.95" customHeight="1" x14ac:dyDescent="0.4">
      <c r="A6" s="206" t="s">
        <v>251</v>
      </c>
      <c r="B6" s="168" t="str">
        <f>IFERROR(VLOOKUP(DBCS(A6),$Q$3:$U$37,2,FALSE)&amp;"","")</f>
        <v>式の計算</v>
      </c>
      <c r="C6" s="167" t="s">
        <v>12</v>
      </c>
      <c r="D6" s="102" t="s">
        <v>6</v>
      </c>
      <c r="E6" s="363"/>
      <c r="F6" s="364"/>
      <c r="G6" s="233" t="str">
        <f>"/"&amp;IFERROR(VLOOKUP(A6,$Q$3:$Y$12,5,FALSE)&amp;"","")&amp;"問"</f>
        <v>/12問</v>
      </c>
      <c r="H6" s="363"/>
      <c r="I6" s="364"/>
      <c r="J6" s="233" t="str">
        <f>"/"&amp;IFERROR(VLOOKUP(A6,$Q$3:$Y$12,6,FALSE)&amp;"","")&amp;"問"</f>
        <v>/3問</v>
      </c>
      <c r="K6" s="365" t="str">
        <f>"/"&amp;IFERROR(VLOOKUP(A6,$Q$3:$Y$12,7,FALSE)&amp;"","")&amp;"問"</f>
        <v>/15問</v>
      </c>
      <c r="L6" s="366"/>
      <c r="Q6" s="223" t="s">
        <v>253</v>
      </c>
      <c r="R6" s="181" t="s">
        <v>287</v>
      </c>
      <c r="S6" s="182" t="s">
        <v>288</v>
      </c>
      <c r="T6" s="182" t="s">
        <v>289</v>
      </c>
      <c r="U6" s="248">
        <v>9</v>
      </c>
      <c r="V6" s="248">
        <v>2</v>
      </c>
      <c r="W6" s="248">
        <v>11</v>
      </c>
      <c r="X6" s="248">
        <v>70</v>
      </c>
      <c r="Y6" s="248">
        <v>30</v>
      </c>
    </row>
    <row r="7" spans="1:25" ht="29.25" customHeight="1" x14ac:dyDescent="0.4">
      <c r="A7" s="198"/>
      <c r="B7" s="367" t="str">
        <f>IFERROR(VLOOKUP(DBCS(A6),$Q$3:$U$37,3,FALSE)&amp;"","")</f>
        <v>学習の目標　（Can-Doチェック)
□多項式と単項式の乗除の計算ができる。
□分配法則を使って，多項式の乗法の計算ができる。
□乗法の公式を使った式の展開ができる。
□因数分解ができる。
□因数分解を利用して，数の計算をしたり式の値を求めたりできる。
□式の計算を使って，数の性質を証明することができる。
□より効率的な因数分解の方法を考えることができる。</v>
      </c>
      <c r="C7" s="247" t="s">
        <v>11</v>
      </c>
      <c r="D7" s="201" t="s">
        <v>6</v>
      </c>
      <c r="E7" s="327"/>
      <c r="F7" s="328"/>
      <c r="G7" s="233" t="str">
        <f>"/"&amp;IFERROR(VLOOKUP(A6,$Q$3:$Y$12,8,FALSE)&amp;"","")&amp;"点"</f>
        <v>/70点</v>
      </c>
      <c r="H7" s="327"/>
      <c r="I7" s="328"/>
      <c r="J7" s="233" t="str">
        <f>"/"&amp;IFERROR(VLOOKUP(A6,$Q$3:$Y$12,9,FALSE)&amp;"","")&amp;"点"</f>
        <v>/30点</v>
      </c>
      <c r="K7" s="365" t="s">
        <v>235</v>
      </c>
      <c r="L7" s="366"/>
      <c r="M7" s="105"/>
      <c r="Q7" s="181" t="s">
        <v>254</v>
      </c>
      <c r="R7" s="181" t="s">
        <v>290</v>
      </c>
      <c r="S7" s="182" t="s">
        <v>291</v>
      </c>
      <c r="T7" s="182" t="s">
        <v>292</v>
      </c>
      <c r="U7" s="248">
        <v>9</v>
      </c>
      <c r="V7" s="248">
        <v>2</v>
      </c>
      <c r="W7" s="248">
        <v>11</v>
      </c>
      <c r="X7" s="248">
        <v>70</v>
      </c>
      <c r="Y7" s="248">
        <v>30</v>
      </c>
    </row>
    <row r="8" spans="1:25" ht="17.25" customHeight="1" x14ac:dyDescent="0.4">
      <c r="A8" s="199"/>
      <c r="B8" s="367"/>
      <c r="C8" s="341" t="s">
        <v>158</v>
      </c>
      <c r="D8" s="341"/>
      <c r="E8" s="341"/>
      <c r="F8" s="341"/>
      <c r="G8" s="341"/>
      <c r="H8" s="341"/>
      <c r="I8" s="341"/>
      <c r="J8" s="341"/>
      <c r="K8" s="342"/>
      <c r="L8" s="126" t="s">
        <v>139</v>
      </c>
      <c r="M8" s="105"/>
      <c r="Q8" s="181" t="s">
        <v>255</v>
      </c>
      <c r="R8" s="181" t="s">
        <v>293</v>
      </c>
      <c r="S8" s="182" t="s">
        <v>294</v>
      </c>
      <c r="T8" s="182" t="s">
        <v>295</v>
      </c>
      <c r="U8" s="248">
        <v>11</v>
      </c>
      <c r="V8" s="248">
        <v>2</v>
      </c>
      <c r="W8" s="248">
        <v>13</v>
      </c>
      <c r="X8" s="248">
        <v>70</v>
      </c>
      <c r="Y8" s="248">
        <v>30</v>
      </c>
    </row>
    <row r="9" spans="1:25" ht="44.25" customHeight="1" x14ac:dyDescent="0.4">
      <c r="A9" s="199"/>
      <c r="B9" s="367"/>
      <c r="C9" s="344" t="s">
        <v>196</v>
      </c>
      <c r="D9" s="344"/>
      <c r="E9" s="344"/>
      <c r="F9" s="344"/>
      <c r="G9" s="344"/>
      <c r="H9" s="344"/>
      <c r="I9" s="344"/>
      <c r="J9" s="344"/>
      <c r="K9" s="345"/>
      <c r="L9" s="173"/>
      <c r="M9" s="105"/>
      <c r="Q9" s="181" t="s">
        <v>256</v>
      </c>
      <c r="R9" s="181" t="s">
        <v>296</v>
      </c>
      <c r="S9" s="182" t="s">
        <v>297</v>
      </c>
      <c r="T9" s="182" t="s">
        <v>298</v>
      </c>
      <c r="U9" s="248">
        <v>9</v>
      </c>
      <c r="V9" s="248">
        <v>4</v>
      </c>
      <c r="W9" s="248">
        <v>13</v>
      </c>
      <c r="X9" s="248">
        <v>70</v>
      </c>
      <c r="Y9" s="248">
        <v>30</v>
      </c>
    </row>
    <row r="10" spans="1:25" ht="44.25" customHeight="1" x14ac:dyDescent="0.4">
      <c r="A10" s="199"/>
      <c r="B10" s="367"/>
      <c r="C10" s="330" t="s">
        <v>198</v>
      </c>
      <c r="D10" s="330"/>
      <c r="E10" s="330"/>
      <c r="F10" s="330"/>
      <c r="G10" s="330"/>
      <c r="H10" s="330"/>
      <c r="I10" s="330"/>
      <c r="J10" s="330"/>
      <c r="K10" s="331"/>
      <c r="L10" s="174"/>
      <c r="M10" s="105"/>
      <c r="Q10" s="181" t="s">
        <v>257</v>
      </c>
      <c r="R10" s="181" t="s">
        <v>299</v>
      </c>
      <c r="S10" s="182" t="s">
        <v>300</v>
      </c>
      <c r="T10" s="182" t="s">
        <v>301</v>
      </c>
      <c r="U10" s="248">
        <v>12</v>
      </c>
      <c r="V10" s="248">
        <v>2</v>
      </c>
      <c r="W10" s="248">
        <v>14</v>
      </c>
      <c r="X10" s="248">
        <v>70</v>
      </c>
      <c r="Y10" s="248">
        <v>30</v>
      </c>
    </row>
    <row r="11" spans="1:25" ht="44.25" customHeight="1" x14ac:dyDescent="0.4">
      <c r="A11" s="199"/>
      <c r="B11" s="367"/>
      <c r="C11" s="330" t="s">
        <v>232</v>
      </c>
      <c r="D11" s="330"/>
      <c r="E11" s="330"/>
      <c r="F11" s="330"/>
      <c r="G11" s="330"/>
      <c r="H11" s="330"/>
      <c r="I11" s="330"/>
      <c r="J11" s="330"/>
      <c r="K11" s="331"/>
      <c r="L11" s="174"/>
      <c r="M11" s="378"/>
      <c r="Q11" s="181" t="s">
        <v>258</v>
      </c>
      <c r="R11" s="181" t="s">
        <v>302</v>
      </c>
      <c r="S11" s="182" t="s">
        <v>303</v>
      </c>
      <c r="T11" s="182" t="s">
        <v>304</v>
      </c>
      <c r="U11" s="248">
        <v>10</v>
      </c>
      <c r="V11" s="248">
        <v>3</v>
      </c>
      <c r="W11" s="248">
        <v>13</v>
      </c>
      <c r="X11" s="248">
        <v>70</v>
      </c>
      <c r="Y11" s="248">
        <v>30</v>
      </c>
    </row>
    <row r="12" spans="1:25" ht="39.6" customHeight="1" x14ac:dyDescent="0.4">
      <c r="A12" s="199"/>
      <c r="B12" s="368" t="str">
        <f>IFERROR(VLOOKUP(DBCS(A6),$Q$3:$U$37,4,FALSE)&amp;"","")</f>
        <v>〈教科書ページ〉東京書籍p.9～40　啓林館p.10～37　学校図書p.12～43　大日本図書p.12～43　教育出版p.12～43　日本文教出版p.10～38　数研出版p.15～39</v>
      </c>
      <c r="C12" s="330" t="s">
        <v>236</v>
      </c>
      <c r="D12" s="330"/>
      <c r="E12" s="330"/>
      <c r="F12" s="330"/>
      <c r="G12" s="330"/>
      <c r="H12" s="330"/>
      <c r="I12" s="330"/>
      <c r="J12" s="330"/>
      <c r="K12" s="331"/>
      <c r="L12" s="132"/>
      <c r="M12" s="378"/>
      <c r="Q12" s="223"/>
      <c r="R12" s="181"/>
      <c r="S12" s="182"/>
      <c r="T12" s="182"/>
    </row>
    <row r="13" spans="1:25" ht="39.6" customHeight="1" x14ac:dyDescent="0.4">
      <c r="A13" s="199"/>
      <c r="B13" s="369"/>
      <c r="C13" s="323" t="s">
        <v>199</v>
      </c>
      <c r="D13" s="323"/>
      <c r="E13" s="323"/>
      <c r="F13" s="323"/>
      <c r="G13" s="323"/>
      <c r="H13" s="323"/>
      <c r="I13" s="323"/>
      <c r="J13" s="323"/>
      <c r="K13" s="324"/>
      <c r="L13" s="131"/>
      <c r="M13" s="378"/>
      <c r="Q13" s="223"/>
      <c r="R13" s="181"/>
      <c r="S13" s="182"/>
      <c r="T13" s="182"/>
    </row>
    <row r="14" spans="1:25" ht="17.25" customHeight="1" x14ac:dyDescent="0.4">
      <c r="A14" s="199"/>
      <c r="B14" s="359" t="s">
        <v>210</v>
      </c>
      <c r="C14" s="317" t="s">
        <v>259</v>
      </c>
      <c r="D14" s="317"/>
      <c r="E14" s="317"/>
      <c r="F14" s="317"/>
      <c r="G14" s="317"/>
      <c r="H14" s="317"/>
      <c r="I14" s="317"/>
      <c r="J14" s="317"/>
      <c r="K14" s="318"/>
      <c r="L14" s="127" t="s">
        <v>143</v>
      </c>
      <c r="M14" s="45"/>
      <c r="Q14" s="181"/>
      <c r="R14" s="181"/>
      <c r="S14" s="182"/>
      <c r="T14" s="182"/>
    </row>
    <row r="15" spans="1:25" ht="105" customHeight="1" thickBot="1" x14ac:dyDescent="0.45">
      <c r="A15" s="200"/>
      <c r="B15" s="360"/>
      <c r="C15" s="361"/>
      <c r="D15" s="361"/>
      <c r="E15" s="361"/>
      <c r="F15" s="361"/>
      <c r="G15" s="361"/>
      <c r="H15" s="361"/>
      <c r="I15" s="361"/>
      <c r="J15" s="361"/>
      <c r="K15" s="362"/>
      <c r="L15" s="184"/>
      <c r="M15" s="195" t="s">
        <v>270</v>
      </c>
      <c r="Q15" s="181"/>
      <c r="R15" s="181"/>
      <c r="S15" s="182"/>
      <c r="T15" s="182"/>
      <c r="U15" s="182"/>
    </row>
    <row r="16" spans="1:25" ht="35.1" customHeight="1" thickBot="1" x14ac:dyDescent="0.45">
      <c r="A16" s="7"/>
      <c r="B16" s="6"/>
      <c r="C16" s="6"/>
      <c r="L16" s="111"/>
      <c r="M16" s="220"/>
      <c r="Q16" s="181"/>
      <c r="R16" s="181"/>
      <c r="S16" s="182"/>
      <c r="T16" s="182"/>
      <c r="U16" s="182"/>
    </row>
    <row r="17" spans="1:21" ht="16.5" customHeight="1" x14ac:dyDescent="0.4">
      <c r="A17" s="370" t="s">
        <v>8</v>
      </c>
      <c r="B17" s="371"/>
      <c r="C17" s="372" t="s">
        <v>9</v>
      </c>
      <c r="D17" s="372"/>
      <c r="E17" s="372"/>
      <c r="F17" s="372"/>
      <c r="G17" s="372"/>
      <c r="H17" s="372"/>
      <c r="I17" s="372"/>
      <c r="J17" s="372"/>
      <c r="K17" s="372"/>
      <c r="L17" s="373"/>
      <c r="M17" s="221"/>
      <c r="Q17" s="181"/>
      <c r="R17" s="181"/>
      <c r="S17" s="182"/>
      <c r="T17" s="182"/>
      <c r="U17" s="182"/>
    </row>
    <row r="18" spans="1:21" ht="15.75" customHeight="1" x14ac:dyDescent="0.4">
      <c r="A18" s="374" t="s">
        <v>5</v>
      </c>
      <c r="B18" s="276"/>
      <c r="C18" s="165"/>
      <c r="D18" s="279" t="s">
        <v>0</v>
      </c>
      <c r="E18" s="264" t="s">
        <v>7</v>
      </c>
      <c r="F18" s="264"/>
      <c r="G18" s="264"/>
      <c r="H18" s="264"/>
      <c r="I18" s="264"/>
      <c r="J18" s="264"/>
      <c r="K18" s="264"/>
      <c r="L18" s="376"/>
      <c r="M18" s="195"/>
      <c r="Q18" s="181"/>
      <c r="R18" s="181"/>
      <c r="S18" s="182"/>
      <c r="T18" s="182"/>
      <c r="U18" s="182"/>
    </row>
    <row r="19" spans="1:21" ht="17.25" customHeight="1" x14ac:dyDescent="0.4">
      <c r="A19" s="375"/>
      <c r="B19" s="278"/>
      <c r="C19" s="166"/>
      <c r="D19" s="280"/>
      <c r="E19" s="264" t="s">
        <v>1</v>
      </c>
      <c r="F19" s="264"/>
      <c r="G19" s="264"/>
      <c r="H19" s="264" t="s">
        <v>2</v>
      </c>
      <c r="I19" s="264"/>
      <c r="J19" s="264"/>
      <c r="K19" s="314" t="s">
        <v>167</v>
      </c>
      <c r="L19" s="377"/>
      <c r="M19" s="105"/>
      <c r="Q19" s="181"/>
      <c r="R19" s="181"/>
      <c r="S19" s="182"/>
      <c r="T19" s="182"/>
      <c r="U19" s="182"/>
    </row>
    <row r="20" spans="1:21" ht="29.25" customHeight="1" x14ac:dyDescent="0.4">
      <c r="A20" s="206" t="s">
        <v>252</v>
      </c>
      <c r="B20" s="168" t="str">
        <f>IFERROR(VLOOKUP(DBCS(A20),$Q$3:$U$37,2,FALSE)&amp;"","")</f>
        <v>平方根</v>
      </c>
      <c r="C20" s="167" t="s">
        <v>12</v>
      </c>
      <c r="D20" s="102" t="s">
        <v>6</v>
      </c>
      <c r="E20" s="363"/>
      <c r="F20" s="364"/>
      <c r="G20" s="233" t="str">
        <f>"/"&amp;IFERROR(VLOOKUP(A20,$Q$3:$Y$12,5,FALSE)&amp;"","")&amp;"問"</f>
        <v>/11問</v>
      </c>
      <c r="H20" s="363"/>
      <c r="I20" s="364"/>
      <c r="J20" s="233" t="str">
        <f>"/"&amp;IFERROR(VLOOKUP(A20,$Q$3:$Y$12,6,FALSE)&amp;"","")&amp;"問"</f>
        <v>/2問</v>
      </c>
      <c r="K20" s="365" t="str">
        <f>"/"&amp;IFERROR(VLOOKUP(A20,$Q$3:$Y$12,7,FALSE)&amp;"","")&amp;"問"</f>
        <v>/13問</v>
      </c>
      <c r="L20" s="366"/>
      <c r="Q20" s="181"/>
      <c r="R20" s="181"/>
      <c r="S20" s="182"/>
      <c r="T20" s="182"/>
      <c r="U20" s="182"/>
    </row>
    <row r="21" spans="1:21" ht="29.25" customHeight="1" x14ac:dyDescent="0.4">
      <c r="A21" s="198"/>
      <c r="B21" s="367" t="str">
        <f>IFERROR(VLOOKUP(DBCS(A20),$Q$3:$U$37,3,FALSE)&amp;"","")</f>
        <v>学習の目標　（Can-Doチェック)
□平方根の意味や，数の大小がわかる。
□有理数，無理数を理解している。
□根号をふくむ式の計算ができる。
□分配法則や乗法の公式を使って，根号をふくむ式の計算ができる。
□式の値を求めることができる。
□平方根の性質や考え方を使って問題を解くことができる。
□より効率的な計算の方法を考えることができる。</v>
      </c>
      <c r="C21" s="247" t="s">
        <v>11</v>
      </c>
      <c r="D21" s="201" t="s">
        <v>6</v>
      </c>
      <c r="E21" s="327"/>
      <c r="F21" s="328"/>
      <c r="G21" s="233" t="str">
        <f>"/"&amp;IFERROR(VLOOKUP(A20,$Q$3:$Y$12,8,FALSE)&amp;"","")&amp;"点"</f>
        <v>/64点</v>
      </c>
      <c r="H21" s="327"/>
      <c r="I21" s="328"/>
      <c r="J21" s="233" t="str">
        <f>"/"&amp;IFERROR(VLOOKUP(A20,$Q$3:$Y$12,9,FALSE)&amp;"","")&amp;"点"</f>
        <v>/36点</v>
      </c>
      <c r="K21" s="365" t="s">
        <v>235</v>
      </c>
      <c r="L21" s="366"/>
      <c r="M21" s="105"/>
      <c r="Q21" s="181"/>
      <c r="R21" s="181"/>
      <c r="S21" s="182"/>
      <c r="T21" s="182"/>
      <c r="U21" s="182"/>
    </row>
    <row r="22" spans="1:21" ht="17.25" customHeight="1" x14ac:dyDescent="0.4">
      <c r="A22" s="199"/>
      <c r="B22" s="367"/>
      <c r="C22" s="341" t="s">
        <v>158</v>
      </c>
      <c r="D22" s="341"/>
      <c r="E22" s="341"/>
      <c r="F22" s="341"/>
      <c r="G22" s="341"/>
      <c r="H22" s="341"/>
      <c r="I22" s="341"/>
      <c r="J22" s="341"/>
      <c r="K22" s="342"/>
      <c r="L22" s="126" t="s">
        <v>139</v>
      </c>
      <c r="M22" s="105"/>
      <c r="Q22" s="181"/>
      <c r="R22" s="181"/>
      <c r="S22" s="182"/>
      <c r="T22" s="182"/>
      <c r="U22" s="182"/>
    </row>
    <row r="23" spans="1:21" ht="44.25" customHeight="1" x14ac:dyDescent="0.4">
      <c r="A23" s="199"/>
      <c r="B23" s="367"/>
      <c r="C23" s="344" t="s">
        <v>196</v>
      </c>
      <c r="D23" s="344"/>
      <c r="E23" s="344"/>
      <c r="F23" s="344"/>
      <c r="G23" s="344"/>
      <c r="H23" s="344"/>
      <c r="I23" s="344"/>
      <c r="J23" s="344"/>
      <c r="K23" s="345"/>
      <c r="L23" s="173"/>
      <c r="M23" s="105"/>
      <c r="Q23" s="181"/>
      <c r="R23" s="181"/>
      <c r="S23" s="182"/>
      <c r="T23" s="182"/>
      <c r="U23" s="182"/>
    </row>
    <row r="24" spans="1:21" ht="44.25" customHeight="1" x14ac:dyDescent="0.4">
      <c r="A24" s="199"/>
      <c r="B24" s="367"/>
      <c r="C24" s="330" t="s">
        <v>198</v>
      </c>
      <c r="D24" s="330"/>
      <c r="E24" s="330"/>
      <c r="F24" s="330"/>
      <c r="G24" s="330"/>
      <c r="H24" s="330"/>
      <c r="I24" s="330"/>
      <c r="J24" s="330"/>
      <c r="K24" s="331"/>
      <c r="L24" s="174"/>
      <c r="M24" s="105"/>
      <c r="Q24" s="181"/>
      <c r="R24" s="181"/>
      <c r="S24" s="182"/>
      <c r="T24" s="182"/>
      <c r="U24" s="182"/>
    </row>
    <row r="25" spans="1:21" ht="44.25" customHeight="1" x14ac:dyDescent="0.4">
      <c r="A25" s="199"/>
      <c r="B25" s="367"/>
      <c r="C25" s="330" t="s">
        <v>232</v>
      </c>
      <c r="D25" s="330"/>
      <c r="E25" s="330"/>
      <c r="F25" s="330"/>
      <c r="G25" s="330"/>
      <c r="H25" s="330"/>
      <c r="I25" s="330"/>
      <c r="J25" s="330"/>
      <c r="K25" s="331"/>
      <c r="L25" s="174"/>
      <c r="M25" s="378"/>
      <c r="Q25" s="181"/>
      <c r="R25" s="181"/>
      <c r="S25" s="182"/>
      <c r="T25" s="182"/>
      <c r="U25" s="182"/>
    </row>
    <row r="26" spans="1:21" ht="39.6" customHeight="1" x14ac:dyDescent="0.4">
      <c r="A26" s="199"/>
      <c r="B26" s="368" t="str">
        <f>IFERROR(VLOOKUP(DBCS(A20),$Q$3:$U$37,4,FALSE)&amp;"","")</f>
        <v>〈教科書ページ〉東京書籍p.41～68　啓林館p.38～65　学校図書p.44～73　大日本図書p.44～76　教育出版p.46～77　日本文教出版p.40～66　数研出版p.41～71</v>
      </c>
      <c r="C26" s="330" t="s">
        <v>237</v>
      </c>
      <c r="D26" s="330"/>
      <c r="E26" s="330"/>
      <c r="F26" s="330"/>
      <c r="G26" s="330"/>
      <c r="H26" s="330"/>
      <c r="I26" s="330"/>
      <c r="J26" s="330"/>
      <c r="K26" s="331"/>
      <c r="L26" s="174"/>
      <c r="M26" s="378"/>
      <c r="Q26" s="181"/>
      <c r="R26" s="181"/>
      <c r="S26" s="182"/>
      <c r="T26" s="182"/>
      <c r="U26" s="182"/>
    </row>
    <row r="27" spans="1:21" ht="39.6" customHeight="1" x14ac:dyDescent="0.4">
      <c r="A27" s="199"/>
      <c r="B27" s="369"/>
      <c r="C27" s="323" t="s">
        <v>199</v>
      </c>
      <c r="D27" s="323"/>
      <c r="E27" s="323"/>
      <c r="F27" s="323"/>
      <c r="G27" s="323"/>
      <c r="H27" s="323"/>
      <c r="I27" s="323"/>
      <c r="J27" s="323"/>
      <c r="K27" s="324"/>
      <c r="L27" s="173"/>
      <c r="M27" s="378"/>
      <c r="Q27" s="181"/>
      <c r="R27" s="181"/>
      <c r="S27" s="182"/>
      <c r="T27" s="182"/>
      <c r="U27" s="182"/>
    </row>
    <row r="28" spans="1:21" ht="17.25" customHeight="1" x14ac:dyDescent="0.4">
      <c r="A28" s="199"/>
      <c r="B28" s="359" t="s">
        <v>209</v>
      </c>
      <c r="C28" s="317" t="s">
        <v>259</v>
      </c>
      <c r="D28" s="317"/>
      <c r="E28" s="317"/>
      <c r="F28" s="317"/>
      <c r="G28" s="317"/>
      <c r="H28" s="317"/>
      <c r="I28" s="317"/>
      <c r="J28" s="317"/>
      <c r="K28" s="318"/>
      <c r="L28" s="127" t="s">
        <v>143</v>
      </c>
      <c r="M28" s="45"/>
      <c r="Q28" s="181"/>
      <c r="R28" s="181"/>
      <c r="S28" s="182"/>
      <c r="T28" s="182"/>
      <c r="U28" s="182"/>
    </row>
    <row r="29" spans="1:21" ht="105" customHeight="1" thickBot="1" x14ac:dyDescent="0.45">
      <c r="A29" s="200"/>
      <c r="B29" s="360"/>
      <c r="C29" s="361"/>
      <c r="D29" s="361"/>
      <c r="E29" s="361"/>
      <c r="F29" s="361"/>
      <c r="G29" s="361"/>
      <c r="H29" s="361"/>
      <c r="I29" s="361"/>
      <c r="J29" s="361"/>
      <c r="K29" s="362"/>
      <c r="L29" s="122"/>
      <c r="M29" s="105"/>
      <c r="Q29" s="181"/>
      <c r="R29" s="181"/>
      <c r="S29" s="182"/>
      <c r="T29" s="182"/>
      <c r="U29" s="182"/>
    </row>
    <row r="30" spans="1:21" ht="35.1" customHeight="1" thickBot="1" x14ac:dyDescent="0.45">
      <c r="A30" s="7"/>
      <c r="B30" s="6"/>
      <c r="C30" s="6"/>
      <c r="L30" s="111"/>
      <c r="Q30" s="181"/>
      <c r="R30" s="181"/>
      <c r="S30" s="182"/>
      <c r="T30" s="182"/>
    </row>
    <row r="31" spans="1:21" ht="16.5" customHeight="1" x14ac:dyDescent="0.4">
      <c r="A31" s="370" t="s">
        <v>8</v>
      </c>
      <c r="B31" s="371"/>
      <c r="C31" s="372" t="s">
        <v>9</v>
      </c>
      <c r="D31" s="372"/>
      <c r="E31" s="372"/>
      <c r="F31" s="372"/>
      <c r="G31" s="372"/>
      <c r="H31" s="372"/>
      <c r="I31" s="372"/>
      <c r="J31" s="372"/>
      <c r="K31" s="372"/>
      <c r="L31" s="373"/>
      <c r="Q31" s="181"/>
      <c r="R31" s="181"/>
      <c r="S31" s="182"/>
      <c r="T31" s="182"/>
    </row>
    <row r="32" spans="1:21" ht="15.75" customHeight="1" x14ac:dyDescent="0.4">
      <c r="A32" s="374" t="s">
        <v>5</v>
      </c>
      <c r="B32" s="276"/>
      <c r="C32" s="165"/>
      <c r="D32" s="279" t="s">
        <v>0</v>
      </c>
      <c r="E32" s="264" t="s">
        <v>7</v>
      </c>
      <c r="F32" s="264"/>
      <c r="G32" s="264"/>
      <c r="H32" s="264"/>
      <c r="I32" s="264"/>
      <c r="J32" s="264"/>
      <c r="K32" s="264"/>
      <c r="L32" s="376"/>
      <c r="Q32" s="181"/>
      <c r="R32" s="181"/>
      <c r="S32" s="182"/>
      <c r="T32" s="182"/>
    </row>
    <row r="33" spans="1:21" ht="17.25" customHeight="1" x14ac:dyDescent="0.4">
      <c r="A33" s="375"/>
      <c r="B33" s="278"/>
      <c r="C33" s="166"/>
      <c r="D33" s="280"/>
      <c r="E33" s="264" t="s">
        <v>1</v>
      </c>
      <c r="F33" s="264"/>
      <c r="G33" s="264"/>
      <c r="H33" s="264" t="s">
        <v>2</v>
      </c>
      <c r="I33" s="264"/>
      <c r="J33" s="264"/>
      <c r="K33" s="314" t="s">
        <v>167</v>
      </c>
      <c r="L33" s="377"/>
      <c r="M33" s="105"/>
      <c r="Q33" s="181"/>
      <c r="R33" s="181"/>
      <c r="S33" s="182"/>
      <c r="T33" s="182"/>
    </row>
    <row r="34" spans="1:21" ht="24.95" customHeight="1" x14ac:dyDescent="0.4">
      <c r="A34" s="206" t="s">
        <v>253</v>
      </c>
      <c r="B34" s="168" t="str">
        <f>IFERROR(VLOOKUP(DBCS(A34),$Q$3:$U$37,2,FALSE)&amp;"","")</f>
        <v>2次方程式</v>
      </c>
      <c r="C34" s="167" t="s">
        <v>12</v>
      </c>
      <c r="D34" s="102" t="s">
        <v>6</v>
      </c>
      <c r="E34" s="363"/>
      <c r="F34" s="364"/>
      <c r="G34" s="233" t="str">
        <f>"/"&amp;IFERROR(VLOOKUP(A34,$Q$3:$Y$12,5,FALSE)&amp;"","")&amp;"問"</f>
        <v>/9問</v>
      </c>
      <c r="H34" s="363"/>
      <c r="I34" s="364"/>
      <c r="J34" s="233" t="str">
        <f>"/"&amp;IFERROR(VLOOKUP(A34,$Q$3:$Y$12,6,FALSE)&amp;"","")&amp;"問"</f>
        <v>/2問</v>
      </c>
      <c r="K34" s="365" t="str">
        <f>"/"&amp;IFERROR(VLOOKUP(A34,$Q$3:$Y$12,7,FALSE)&amp;"","")&amp;"問"</f>
        <v>/11問</v>
      </c>
      <c r="L34" s="366"/>
      <c r="Q34" s="181"/>
      <c r="R34" s="181"/>
      <c r="S34" s="182"/>
      <c r="T34" s="182"/>
    </row>
    <row r="35" spans="1:21" ht="29.25" customHeight="1" x14ac:dyDescent="0.4">
      <c r="A35" s="198"/>
      <c r="B35" s="367" t="str">
        <f>IFERROR(VLOOKUP(DBCS(A34),$Q$3:$U$37,3,FALSE)&amp;"","")</f>
        <v>学習の目標　（Can-Doチェック)
□2次方程式の解の意味を理解している。
□2次方程式の解き方を理解している。
□いろいろな2次方程式を解くことができる。
□2次方程式の解を使って問題を解くことができる。
□2次方程式を利用して，数についての問題や動点についての問題を解くことができる。
□より効率的な解き方を考えることができる。</v>
      </c>
      <c r="C35" s="247" t="s">
        <v>11</v>
      </c>
      <c r="D35" s="201" t="s">
        <v>6</v>
      </c>
      <c r="E35" s="327"/>
      <c r="F35" s="328"/>
      <c r="G35" s="233" t="str">
        <f>"/"&amp;IFERROR(VLOOKUP(A34,$Q$3:$Y$12,8,FALSE)&amp;"","")&amp;"点"</f>
        <v>/70点</v>
      </c>
      <c r="H35" s="327"/>
      <c r="I35" s="328"/>
      <c r="J35" s="233" t="str">
        <f>"/"&amp;IFERROR(VLOOKUP(A34,$Q$3:$Y$12,9,FALSE)&amp;"","")&amp;"点"</f>
        <v>/30点</v>
      </c>
      <c r="K35" s="365" t="s">
        <v>235</v>
      </c>
      <c r="L35" s="366"/>
      <c r="M35" s="105"/>
      <c r="Q35" s="181"/>
      <c r="R35" s="181"/>
      <c r="S35" s="182"/>
      <c r="T35" s="182"/>
      <c r="U35" s="182"/>
    </row>
    <row r="36" spans="1:21" ht="17.25" customHeight="1" x14ac:dyDescent="0.4">
      <c r="A36" s="199"/>
      <c r="B36" s="367"/>
      <c r="C36" s="341" t="s">
        <v>158</v>
      </c>
      <c r="D36" s="341"/>
      <c r="E36" s="341"/>
      <c r="F36" s="341"/>
      <c r="G36" s="341"/>
      <c r="H36" s="341"/>
      <c r="I36" s="341"/>
      <c r="J36" s="341"/>
      <c r="K36" s="342"/>
      <c r="L36" s="126" t="s">
        <v>139</v>
      </c>
      <c r="M36" s="105"/>
      <c r="Q36" s="181"/>
      <c r="R36" s="181"/>
      <c r="S36" s="182"/>
      <c r="T36" s="182"/>
      <c r="U36" s="182"/>
    </row>
    <row r="37" spans="1:21" ht="44.25" customHeight="1" x14ac:dyDescent="0.4">
      <c r="A37" s="199"/>
      <c r="B37" s="367"/>
      <c r="C37" s="344" t="s">
        <v>196</v>
      </c>
      <c r="D37" s="344"/>
      <c r="E37" s="344"/>
      <c r="F37" s="344"/>
      <c r="G37" s="344"/>
      <c r="H37" s="344"/>
      <c r="I37" s="344"/>
      <c r="J37" s="344"/>
      <c r="K37" s="345"/>
      <c r="L37" s="173"/>
      <c r="M37" s="105"/>
      <c r="Q37" s="181"/>
      <c r="R37" s="181"/>
      <c r="S37" s="182"/>
      <c r="T37" s="182"/>
      <c r="U37" s="182"/>
    </row>
    <row r="38" spans="1:21" ht="44.25" customHeight="1" x14ac:dyDescent="0.4">
      <c r="A38" s="199"/>
      <c r="B38" s="367"/>
      <c r="C38" s="330" t="s">
        <v>198</v>
      </c>
      <c r="D38" s="330"/>
      <c r="E38" s="330"/>
      <c r="F38" s="330"/>
      <c r="G38" s="330"/>
      <c r="H38" s="330"/>
      <c r="I38" s="330"/>
      <c r="J38" s="330"/>
      <c r="K38" s="331"/>
      <c r="L38" s="174"/>
      <c r="M38" s="105"/>
      <c r="Q38" s="181"/>
      <c r="R38" s="181"/>
      <c r="S38" s="182"/>
      <c r="T38" s="182"/>
      <c r="U38" s="182"/>
    </row>
    <row r="39" spans="1:21" ht="44.25" customHeight="1" x14ac:dyDescent="0.4">
      <c r="A39" s="199"/>
      <c r="B39" s="367"/>
      <c r="C39" s="330" t="s">
        <v>232</v>
      </c>
      <c r="D39" s="330"/>
      <c r="E39" s="330"/>
      <c r="F39" s="330"/>
      <c r="G39" s="330"/>
      <c r="H39" s="330"/>
      <c r="I39" s="330"/>
      <c r="J39" s="330"/>
      <c r="K39" s="331"/>
      <c r="L39" s="174"/>
      <c r="M39" s="378"/>
      <c r="Q39" s="181"/>
      <c r="R39" s="181"/>
      <c r="S39" s="182"/>
      <c r="T39" s="182"/>
      <c r="U39" s="182"/>
    </row>
    <row r="40" spans="1:21" ht="39.6" customHeight="1" x14ac:dyDescent="0.4">
      <c r="A40" s="199"/>
      <c r="B40" s="368" t="str">
        <f>IFERROR(VLOOKUP(DBCS(A34),$Q$3:$U$37,4,FALSE)&amp;"","")</f>
        <v>〈教科書ページ〉東京書籍p.69～92　啓林館p.66～89　学校図書p.74～98　大日本図書p.78～99　教育出版p.78～101　日本文教出版p.68～86　数研出版p.73～95</v>
      </c>
      <c r="C40" s="330" t="s">
        <v>237</v>
      </c>
      <c r="D40" s="330"/>
      <c r="E40" s="330"/>
      <c r="F40" s="330"/>
      <c r="G40" s="330"/>
      <c r="H40" s="330"/>
      <c r="I40" s="330"/>
      <c r="J40" s="330"/>
      <c r="K40" s="331"/>
      <c r="L40" s="174"/>
      <c r="M40" s="378"/>
    </row>
    <row r="41" spans="1:21" ht="39.6" customHeight="1" x14ac:dyDescent="0.4">
      <c r="A41" s="199"/>
      <c r="B41" s="369"/>
      <c r="C41" s="323" t="s">
        <v>199</v>
      </c>
      <c r="D41" s="323"/>
      <c r="E41" s="323"/>
      <c r="F41" s="323"/>
      <c r="G41" s="323"/>
      <c r="H41" s="323"/>
      <c r="I41" s="323"/>
      <c r="J41" s="323"/>
      <c r="K41" s="324"/>
      <c r="L41" s="173"/>
      <c r="M41" s="378"/>
    </row>
    <row r="42" spans="1:21" ht="17.25" customHeight="1" x14ac:dyDescent="0.4">
      <c r="A42" s="199"/>
      <c r="B42" s="359" t="s">
        <v>169</v>
      </c>
      <c r="C42" s="317" t="s">
        <v>259</v>
      </c>
      <c r="D42" s="317"/>
      <c r="E42" s="317"/>
      <c r="F42" s="317"/>
      <c r="G42" s="317"/>
      <c r="H42" s="317"/>
      <c r="I42" s="317"/>
      <c r="J42" s="317"/>
      <c r="K42" s="318"/>
      <c r="L42" s="127" t="s">
        <v>143</v>
      </c>
      <c r="M42" s="45"/>
    </row>
    <row r="43" spans="1:21" ht="105" customHeight="1" thickBot="1" x14ac:dyDescent="0.45">
      <c r="A43" s="200"/>
      <c r="B43" s="360"/>
      <c r="C43" s="361"/>
      <c r="D43" s="361"/>
      <c r="E43" s="361"/>
      <c r="F43" s="361"/>
      <c r="G43" s="361"/>
      <c r="H43" s="361"/>
      <c r="I43" s="361"/>
      <c r="J43" s="361"/>
      <c r="K43" s="362"/>
      <c r="L43" s="122"/>
      <c r="M43" s="105"/>
    </row>
    <row r="44" spans="1:21" ht="35.1" customHeight="1" thickBot="1" x14ac:dyDescent="0.45">
      <c r="A44" s="7"/>
      <c r="B44" s="6"/>
      <c r="C44" s="6"/>
      <c r="L44" s="111"/>
    </row>
    <row r="45" spans="1:21" ht="16.5" customHeight="1" x14ac:dyDescent="0.4">
      <c r="A45" s="370" t="s">
        <v>8</v>
      </c>
      <c r="B45" s="371"/>
      <c r="C45" s="372" t="s">
        <v>9</v>
      </c>
      <c r="D45" s="372"/>
      <c r="E45" s="372"/>
      <c r="F45" s="372"/>
      <c r="G45" s="372"/>
      <c r="H45" s="372"/>
      <c r="I45" s="372"/>
      <c r="J45" s="372"/>
      <c r="K45" s="372"/>
      <c r="L45" s="373"/>
    </row>
    <row r="46" spans="1:21" ht="15.75" customHeight="1" x14ac:dyDescent="0.4">
      <c r="A46" s="374" t="s">
        <v>5</v>
      </c>
      <c r="B46" s="276"/>
      <c r="C46" s="175"/>
      <c r="D46" s="279" t="s">
        <v>0</v>
      </c>
      <c r="E46" s="264" t="s">
        <v>7</v>
      </c>
      <c r="F46" s="264"/>
      <c r="G46" s="264"/>
      <c r="H46" s="264"/>
      <c r="I46" s="264"/>
      <c r="J46" s="264"/>
      <c r="K46" s="264"/>
      <c r="L46" s="376"/>
    </row>
    <row r="47" spans="1:21" ht="17.25" customHeight="1" x14ac:dyDescent="0.4">
      <c r="A47" s="375"/>
      <c r="B47" s="278"/>
      <c r="C47" s="176"/>
      <c r="D47" s="280"/>
      <c r="E47" s="264" t="s">
        <v>1</v>
      </c>
      <c r="F47" s="264"/>
      <c r="G47" s="264"/>
      <c r="H47" s="264" t="s">
        <v>2</v>
      </c>
      <c r="I47" s="264"/>
      <c r="J47" s="264"/>
      <c r="K47" s="314" t="s">
        <v>167</v>
      </c>
      <c r="L47" s="377"/>
      <c r="M47" s="105"/>
    </row>
    <row r="48" spans="1:21" ht="24.95" customHeight="1" x14ac:dyDescent="0.4">
      <c r="A48" s="206" t="s">
        <v>254</v>
      </c>
      <c r="B48" s="168" t="str">
        <f>IFERROR(VLOOKUP(DBCS(A48),$Q$3:$U$37,2,FALSE)&amp;"","")</f>
        <v>関数y=ax2</v>
      </c>
      <c r="C48" s="167" t="s">
        <v>12</v>
      </c>
      <c r="D48" s="102" t="s">
        <v>6</v>
      </c>
      <c r="E48" s="363"/>
      <c r="F48" s="364"/>
      <c r="G48" s="233" t="str">
        <f>"/"&amp;IFERROR(VLOOKUP(A48,$Q$3:$Y$12,5,FALSE)&amp;"","")&amp;"問"</f>
        <v>/9問</v>
      </c>
      <c r="H48" s="363"/>
      <c r="I48" s="364"/>
      <c r="J48" s="233" t="str">
        <f>"/"&amp;IFERROR(VLOOKUP(A48,$Q$3:$Y$12,6,FALSE)&amp;"","")&amp;"問"</f>
        <v>/2問</v>
      </c>
      <c r="K48" s="365" t="str">
        <f>"/"&amp;IFERROR(VLOOKUP(A48,$Q$3:$Y$12,7,FALSE)&amp;"","")&amp;"問"</f>
        <v>/11問</v>
      </c>
      <c r="L48" s="366"/>
    </row>
    <row r="49" spans="1:21" ht="29.25" customHeight="1" x14ac:dyDescent="0.4">
      <c r="A49" s="198"/>
      <c r="B49" s="367" t="str">
        <f>IFERROR(VLOOKUP(DBCS(A48),$Q$3:$U$37,3,FALSE)&amp;"","")</f>
        <v>学習の目標　（Can-Doチェック)
□関数y=ax2の式を求めることができる。
□いろいろな関数のグラフの特徴を理解している。
□関数y=ax2のグラフをかくことができる。
□関数y=ax2の変化の割合や変域を求めることができる。
□グラフが階段状になる関数がわかる。
□関数y=ax2のグラフと図形の融合問題が解ける。
□身のまわりで，グラフが階段状になっていることがらを考えることができる。</v>
      </c>
      <c r="C49" s="247" t="s">
        <v>11</v>
      </c>
      <c r="D49" s="201" t="s">
        <v>6</v>
      </c>
      <c r="E49" s="327"/>
      <c r="F49" s="328"/>
      <c r="G49" s="233" t="str">
        <f>"/"&amp;IFERROR(VLOOKUP(A48,$Q$3:$Y$12,8,FALSE)&amp;"","")&amp;"点"</f>
        <v>/70点</v>
      </c>
      <c r="H49" s="327"/>
      <c r="I49" s="328"/>
      <c r="J49" s="233" t="str">
        <f>"/"&amp;IFERROR(VLOOKUP(A48,$Q$3:$Y$12,9,FALSE)&amp;"","")&amp;"点"</f>
        <v>/30点</v>
      </c>
      <c r="K49" s="365" t="s">
        <v>235</v>
      </c>
      <c r="L49" s="366"/>
      <c r="M49" s="105"/>
      <c r="Q49" s="181"/>
      <c r="R49" s="181"/>
      <c r="S49" s="182"/>
      <c r="T49" s="182"/>
      <c r="U49" s="182"/>
    </row>
    <row r="50" spans="1:21" ht="17.25" customHeight="1" x14ac:dyDescent="0.4">
      <c r="A50" s="199"/>
      <c r="B50" s="367"/>
      <c r="C50" s="341" t="s">
        <v>158</v>
      </c>
      <c r="D50" s="341"/>
      <c r="E50" s="341"/>
      <c r="F50" s="341"/>
      <c r="G50" s="341"/>
      <c r="H50" s="341"/>
      <c r="I50" s="341"/>
      <c r="J50" s="341"/>
      <c r="K50" s="342"/>
      <c r="L50" s="126" t="s">
        <v>139</v>
      </c>
      <c r="M50" s="105"/>
      <c r="Q50" s="181"/>
      <c r="R50" s="181"/>
      <c r="S50" s="182"/>
      <c r="T50" s="182"/>
      <c r="U50" s="182"/>
    </row>
    <row r="51" spans="1:21" ht="44.25" customHeight="1" x14ac:dyDescent="0.4">
      <c r="A51" s="199"/>
      <c r="B51" s="367"/>
      <c r="C51" s="344" t="s">
        <v>196</v>
      </c>
      <c r="D51" s="344"/>
      <c r="E51" s="344"/>
      <c r="F51" s="344"/>
      <c r="G51" s="344"/>
      <c r="H51" s="344"/>
      <c r="I51" s="344"/>
      <c r="J51" s="344"/>
      <c r="K51" s="345"/>
      <c r="L51" s="173"/>
      <c r="M51" s="105"/>
      <c r="Q51" s="181"/>
      <c r="R51" s="181"/>
      <c r="S51" s="182"/>
      <c r="T51" s="182"/>
      <c r="U51" s="182"/>
    </row>
    <row r="52" spans="1:21" ht="44.25" customHeight="1" x14ac:dyDescent="0.4">
      <c r="A52" s="199"/>
      <c r="B52" s="367"/>
      <c r="C52" s="330" t="s">
        <v>198</v>
      </c>
      <c r="D52" s="330"/>
      <c r="E52" s="330"/>
      <c r="F52" s="330"/>
      <c r="G52" s="330"/>
      <c r="H52" s="330"/>
      <c r="I52" s="330"/>
      <c r="J52" s="330"/>
      <c r="K52" s="331"/>
      <c r="L52" s="174"/>
      <c r="M52" s="105"/>
      <c r="Q52" s="181"/>
      <c r="R52" s="181"/>
      <c r="S52" s="182"/>
      <c r="T52" s="182"/>
      <c r="U52" s="182"/>
    </row>
    <row r="53" spans="1:21" ht="44.25" customHeight="1" x14ac:dyDescent="0.4">
      <c r="A53" s="199"/>
      <c r="B53" s="367"/>
      <c r="C53" s="330" t="s">
        <v>232</v>
      </c>
      <c r="D53" s="330"/>
      <c r="E53" s="330"/>
      <c r="F53" s="330"/>
      <c r="G53" s="330"/>
      <c r="H53" s="330"/>
      <c r="I53" s="330"/>
      <c r="J53" s="330"/>
      <c r="K53" s="331"/>
      <c r="L53" s="174"/>
      <c r="M53" s="378"/>
      <c r="Q53" s="181"/>
      <c r="R53" s="181"/>
      <c r="S53" s="182"/>
      <c r="T53" s="182"/>
      <c r="U53" s="182"/>
    </row>
    <row r="54" spans="1:21" ht="39.6" customHeight="1" x14ac:dyDescent="0.4">
      <c r="A54" s="199"/>
      <c r="B54" s="368" t="str">
        <f>IFERROR(VLOOKUP(DBCS(A48),$Q$3:$U$37,4,FALSE)&amp;"","")</f>
        <v>〈教科書ページ〉東京書籍p.93～126　啓林館p.90～119　学校図書p.100～135　大日本図書p.102～134　教育出版p.102～133　日本文教出版p.88～120　数研出版p.97～127</v>
      </c>
      <c r="C54" s="330" t="s">
        <v>237</v>
      </c>
      <c r="D54" s="330"/>
      <c r="E54" s="330"/>
      <c r="F54" s="330"/>
      <c r="G54" s="330"/>
      <c r="H54" s="330"/>
      <c r="I54" s="330"/>
      <c r="J54" s="330"/>
      <c r="K54" s="331"/>
      <c r="L54" s="174"/>
      <c r="M54" s="378"/>
    </row>
    <row r="55" spans="1:21" ht="39.6" customHeight="1" x14ac:dyDescent="0.4">
      <c r="A55" s="199"/>
      <c r="B55" s="369"/>
      <c r="C55" s="323" t="s">
        <v>199</v>
      </c>
      <c r="D55" s="323"/>
      <c r="E55" s="323"/>
      <c r="F55" s="323"/>
      <c r="G55" s="323"/>
      <c r="H55" s="323"/>
      <c r="I55" s="323"/>
      <c r="J55" s="323"/>
      <c r="K55" s="324"/>
      <c r="L55" s="173"/>
      <c r="M55" s="378"/>
    </row>
    <row r="56" spans="1:21" ht="17.25" customHeight="1" x14ac:dyDescent="0.4">
      <c r="A56" s="199"/>
      <c r="B56" s="359" t="s">
        <v>169</v>
      </c>
      <c r="C56" s="317" t="s">
        <v>259</v>
      </c>
      <c r="D56" s="317"/>
      <c r="E56" s="317"/>
      <c r="F56" s="317"/>
      <c r="G56" s="317"/>
      <c r="H56" s="317"/>
      <c r="I56" s="317"/>
      <c r="J56" s="317"/>
      <c r="K56" s="318"/>
      <c r="L56" s="127" t="s">
        <v>143</v>
      </c>
      <c r="M56" s="177"/>
    </row>
    <row r="57" spans="1:21" ht="105" customHeight="1" thickBot="1" x14ac:dyDescent="0.45">
      <c r="A57" s="200"/>
      <c r="B57" s="360"/>
      <c r="C57" s="361"/>
      <c r="D57" s="361"/>
      <c r="E57" s="361"/>
      <c r="F57" s="361"/>
      <c r="G57" s="361"/>
      <c r="H57" s="361"/>
      <c r="I57" s="361"/>
      <c r="J57" s="361"/>
      <c r="K57" s="362"/>
      <c r="L57" s="122"/>
      <c r="M57" s="105"/>
    </row>
    <row r="58" spans="1:21" ht="35.1" customHeight="1" thickBot="1" x14ac:dyDescent="0.45">
      <c r="A58" s="7"/>
      <c r="B58" s="6"/>
      <c r="C58" s="6"/>
      <c r="L58" s="111"/>
      <c r="M58" s="226"/>
      <c r="Q58" s="181"/>
      <c r="R58" s="181"/>
      <c r="S58" s="182"/>
      <c r="T58" s="182"/>
      <c r="U58" s="182"/>
    </row>
    <row r="59" spans="1:21" ht="16.5" customHeight="1" x14ac:dyDescent="0.4">
      <c r="A59" s="370" t="s">
        <v>8</v>
      </c>
      <c r="B59" s="371"/>
      <c r="C59" s="372" t="s">
        <v>9</v>
      </c>
      <c r="D59" s="372"/>
      <c r="E59" s="372"/>
      <c r="F59" s="372"/>
      <c r="G59" s="372"/>
      <c r="H59" s="372"/>
      <c r="I59" s="372"/>
      <c r="J59" s="372"/>
      <c r="K59" s="372"/>
      <c r="L59" s="373"/>
      <c r="M59" s="210"/>
      <c r="Q59" s="181"/>
      <c r="R59" s="181"/>
      <c r="S59" s="182"/>
      <c r="T59" s="182"/>
      <c r="U59" s="182"/>
    </row>
    <row r="60" spans="1:21" ht="15.75" customHeight="1" x14ac:dyDescent="0.4">
      <c r="A60" s="374" t="s">
        <v>5</v>
      </c>
      <c r="B60" s="276"/>
      <c r="C60" s="224"/>
      <c r="D60" s="279" t="s">
        <v>0</v>
      </c>
      <c r="E60" s="264" t="s">
        <v>7</v>
      </c>
      <c r="F60" s="264"/>
      <c r="G60" s="264"/>
      <c r="H60" s="264"/>
      <c r="I60" s="264"/>
      <c r="J60" s="264"/>
      <c r="K60" s="264"/>
      <c r="L60" s="376"/>
      <c r="M60" s="227"/>
      <c r="Q60" s="181"/>
      <c r="R60" s="181"/>
      <c r="S60" s="182"/>
      <c r="T60" s="182"/>
      <c r="U60" s="182"/>
    </row>
    <row r="61" spans="1:21" ht="17.25" customHeight="1" x14ac:dyDescent="0.4">
      <c r="A61" s="375"/>
      <c r="B61" s="278"/>
      <c r="C61" s="225"/>
      <c r="D61" s="280"/>
      <c r="E61" s="264" t="s">
        <v>1</v>
      </c>
      <c r="F61" s="264"/>
      <c r="G61" s="264"/>
      <c r="H61" s="264" t="s">
        <v>2</v>
      </c>
      <c r="I61" s="264"/>
      <c r="J61" s="264"/>
      <c r="K61" s="314" t="s">
        <v>167</v>
      </c>
      <c r="L61" s="377"/>
      <c r="Q61" s="181"/>
      <c r="R61" s="181"/>
      <c r="S61" s="182"/>
      <c r="T61" s="182"/>
      <c r="U61" s="182"/>
    </row>
    <row r="62" spans="1:21" ht="29.25" customHeight="1" x14ac:dyDescent="0.4">
      <c r="A62" s="206" t="s">
        <v>255</v>
      </c>
      <c r="B62" s="168" t="str">
        <f>IFERROR(VLOOKUP(DBCS(A62),$Q$3:$U$37,2,FALSE)&amp;"","")</f>
        <v>相似な図形</v>
      </c>
      <c r="C62" s="167" t="s">
        <v>12</v>
      </c>
      <c r="D62" s="102" t="s">
        <v>6</v>
      </c>
      <c r="E62" s="363"/>
      <c r="F62" s="364"/>
      <c r="G62" s="233" t="str">
        <f>"/"&amp;IFERROR(VLOOKUP(A62,$Q$3:$Y$12,5,FALSE)&amp;"","")&amp;"問"</f>
        <v>/11問</v>
      </c>
      <c r="H62" s="363"/>
      <c r="I62" s="364"/>
      <c r="J62" s="233" t="str">
        <f>"/"&amp;IFERROR(VLOOKUP(A62,$Q$3:$Y$12,6,FALSE)&amp;"","")&amp;"問"</f>
        <v>/2問</v>
      </c>
      <c r="K62" s="365" t="str">
        <f>"/"&amp;IFERROR(VLOOKUP(A62,$Q$3:$Y$12,7,FALSE)&amp;"","")&amp;"問"</f>
        <v>/13問</v>
      </c>
      <c r="L62" s="366"/>
      <c r="Q62" s="181"/>
      <c r="R62" s="181"/>
      <c r="S62" s="182"/>
      <c r="T62" s="182"/>
      <c r="U62" s="182"/>
    </row>
    <row r="63" spans="1:21" ht="29.25" customHeight="1" x14ac:dyDescent="0.4">
      <c r="A63" s="198"/>
      <c r="B63" s="367" t="str">
        <f>IFERROR(VLOOKUP(DBCS(A62),$Q$3:$U$37,3,FALSE)&amp;"","")</f>
        <v>学習の目標　（Can-Doチェック)
□相似の意味を理解している。
□相似な三角形と，その相似条件を答えることができる。
□三角形の相似を証明することができる。
□平行線と線分の比の性質を使って，線分の長さを求めることができる。
□相似比から表面積の比，体積の比を求めることができる。
□平行線と線分の比や中点連結定理を使って，複雑な図形の線分の長さを求めることができる。
□身のまわりで，相似の性質が利用されている場面を考えることができる。</v>
      </c>
      <c r="C63" s="247" t="s">
        <v>11</v>
      </c>
      <c r="D63" s="201" t="s">
        <v>6</v>
      </c>
      <c r="E63" s="327"/>
      <c r="F63" s="328"/>
      <c r="G63" s="233" t="str">
        <f>"/"&amp;IFERROR(VLOOKUP(A62,$Q$3:$Y$12,8,FALSE)&amp;"","")&amp;"点"</f>
        <v>/70点</v>
      </c>
      <c r="H63" s="327"/>
      <c r="I63" s="328"/>
      <c r="J63" s="233" t="str">
        <f>"/"&amp;IFERROR(VLOOKUP(A62,$Q$3:$Y$12,9,FALSE)&amp;"","")&amp;"点"</f>
        <v>/30点</v>
      </c>
      <c r="K63" s="365" t="s">
        <v>235</v>
      </c>
      <c r="L63" s="366"/>
      <c r="Q63" s="181"/>
      <c r="R63" s="181"/>
      <c r="S63" s="182"/>
      <c r="T63" s="182"/>
      <c r="U63" s="182"/>
    </row>
    <row r="64" spans="1:21" ht="17.25" customHeight="1" x14ac:dyDescent="0.4">
      <c r="A64" s="199"/>
      <c r="B64" s="367"/>
      <c r="C64" s="341" t="s">
        <v>158</v>
      </c>
      <c r="D64" s="341"/>
      <c r="E64" s="341"/>
      <c r="F64" s="341"/>
      <c r="G64" s="341"/>
      <c r="H64" s="341"/>
      <c r="I64" s="341"/>
      <c r="J64" s="341"/>
      <c r="K64" s="342"/>
      <c r="L64" s="126" t="s">
        <v>139</v>
      </c>
      <c r="Q64" s="181"/>
      <c r="R64" s="181"/>
      <c r="S64" s="182"/>
      <c r="T64" s="182"/>
      <c r="U64" s="182"/>
    </row>
    <row r="65" spans="1:21" ht="44.25" customHeight="1" x14ac:dyDescent="0.4">
      <c r="A65" s="199"/>
      <c r="B65" s="367"/>
      <c r="C65" s="344" t="s">
        <v>196</v>
      </c>
      <c r="D65" s="344"/>
      <c r="E65" s="344"/>
      <c r="F65" s="344"/>
      <c r="G65" s="344"/>
      <c r="H65" s="344"/>
      <c r="I65" s="344"/>
      <c r="J65" s="344"/>
      <c r="K65" s="345"/>
      <c r="L65" s="173"/>
      <c r="Q65" s="181"/>
      <c r="R65" s="181"/>
      <c r="S65" s="182"/>
      <c r="T65" s="182"/>
      <c r="U65" s="182"/>
    </row>
    <row r="66" spans="1:21" ht="44.25" customHeight="1" x14ac:dyDescent="0.4">
      <c r="A66" s="199"/>
      <c r="B66" s="367"/>
      <c r="C66" s="330" t="s">
        <v>198</v>
      </c>
      <c r="D66" s="330"/>
      <c r="E66" s="330"/>
      <c r="F66" s="330"/>
      <c r="G66" s="330"/>
      <c r="H66" s="330"/>
      <c r="I66" s="330"/>
      <c r="J66" s="330"/>
      <c r="K66" s="331"/>
      <c r="L66" s="174"/>
      <c r="Q66" s="181"/>
      <c r="R66" s="181"/>
      <c r="S66" s="182"/>
      <c r="T66" s="182"/>
      <c r="U66" s="182"/>
    </row>
    <row r="67" spans="1:21" ht="44.25" customHeight="1" x14ac:dyDescent="0.4">
      <c r="A67" s="199"/>
      <c r="B67" s="367"/>
      <c r="C67" s="330" t="s">
        <v>232</v>
      </c>
      <c r="D67" s="330"/>
      <c r="E67" s="330"/>
      <c r="F67" s="330"/>
      <c r="G67" s="330"/>
      <c r="H67" s="330"/>
      <c r="I67" s="330"/>
      <c r="J67" s="330"/>
      <c r="K67" s="331"/>
      <c r="L67" s="174"/>
      <c r="M67" s="358"/>
      <c r="Q67" s="181"/>
      <c r="R67" s="181"/>
      <c r="S67" s="182"/>
      <c r="T67" s="182"/>
      <c r="U67" s="182"/>
    </row>
    <row r="68" spans="1:21" ht="39.6" customHeight="1" x14ac:dyDescent="0.4">
      <c r="A68" s="199"/>
      <c r="B68" s="368" t="str">
        <f>IFERROR(VLOOKUP(DBCS(A62),$Q$3:$U$37,4,FALSE)&amp;"","")</f>
        <v>〈教科書ページ〉東京書籍p.127～164　啓林館p.120～159　学校図書p.138～179　大日本図書p.136～173　教育出版p.134～174　日本文教出版p.122～156　数研出版p.129～165</v>
      </c>
      <c r="C68" s="330" t="s">
        <v>237</v>
      </c>
      <c r="D68" s="330"/>
      <c r="E68" s="330"/>
      <c r="F68" s="330"/>
      <c r="G68" s="330"/>
      <c r="H68" s="330"/>
      <c r="I68" s="330"/>
      <c r="J68" s="330"/>
      <c r="K68" s="331"/>
      <c r="L68" s="174"/>
      <c r="M68" s="358"/>
      <c r="Q68" s="181"/>
      <c r="R68" s="181"/>
      <c r="S68" s="182"/>
      <c r="T68" s="182"/>
      <c r="U68" s="182"/>
    </row>
    <row r="69" spans="1:21" ht="39.6" customHeight="1" x14ac:dyDescent="0.4">
      <c r="A69" s="199"/>
      <c r="B69" s="369"/>
      <c r="C69" s="323" t="s">
        <v>199</v>
      </c>
      <c r="D69" s="323"/>
      <c r="E69" s="323"/>
      <c r="F69" s="323"/>
      <c r="G69" s="323"/>
      <c r="H69" s="323"/>
      <c r="I69" s="323"/>
      <c r="J69" s="323"/>
      <c r="K69" s="324"/>
      <c r="L69" s="173"/>
      <c r="M69" s="358"/>
      <c r="Q69" s="181"/>
      <c r="R69" s="181"/>
      <c r="S69" s="182"/>
      <c r="T69" s="182"/>
      <c r="U69" s="182"/>
    </row>
    <row r="70" spans="1:21" ht="17.25" customHeight="1" x14ac:dyDescent="0.4">
      <c r="A70" s="199"/>
      <c r="B70" s="359" t="s">
        <v>209</v>
      </c>
      <c r="C70" s="317" t="s">
        <v>259</v>
      </c>
      <c r="D70" s="317"/>
      <c r="E70" s="317"/>
      <c r="F70" s="317"/>
      <c r="G70" s="317"/>
      <c r="H70" s="317"/>
      <c r="I70" s="317"/>
      <c r="J70" s="317"/>
      <c r="K70" s="318"/>
      <c r="L70" s="228" t="s">
        <v>143</v>
      </c>
      <c r="M70" s="229"/>
      <c r="Q70" s="181"/>
      <c r="R70" s="181"/>
      <c r="S70" s="182"/>
      <c r="T70" s="182"/>
      <c r="U70" s="182"/>
    </row>
    <row r="71" spans="1:21" ht="105" customHeight="1" thickBot="1" x14ac:dyDescent="0.45">
      <c r="A71" s="200"/>
      <c r="B71" s="360"/>
      <c r="C71" s="361"/>
      <c r="D71" s="361"/>
      <c r="E71" s="361"/>
      <c r="F71" s="361"/>
      <c r="G71" s="361"/>
      <c r="H71" s="361"/>
      <c r="I71" s="361"/>
      <c r="J71" s="361"/>
      <c r="K71" s="362"/>
      <c r="L71" s="122"/>
      <c r="Q71" s="181"/>
      <c r="R71" s="181"/>
      <c r="S71" s="182"/>
      <c r="T71" s="182"/>
      <c r="U71" s="182"/>
    </row>
    <row r="72" spans="1:21" ht="35.1" customHeight="1" thickBot="1" x14ac:dyDescent="0.45">
      <c r="A72" s="7"/>
      <c r="B72" s="6"/>
      <c r="C72" s="6"/>
      <c r="L72" s="111"/>
      <c r="Q72" s="181"/>
      <c r="R72" s="181"/>
      <c r="S72" s="182"/>
      <c r="T72" s="182"/>
    </row>
    <row r="73" spans="1:21" ht="16.5" customHeight="1" x14ac:dyDescent="0.4">
      <c r="A73" s="370" t="s">
        <v>8</v>
      </c>
      <c r="B73" s="371"/>
      <c r="C73" s="372" t="s">
        <v>9</v>
      </c>
      <c r="D73" s="372"/>
      <c r="E73" s="372"/>
      <c r="F73" s="372"/>
      <c r="G73" s="372"/>
      <c r="H73" s="372"/>
      <c r="I73" s="372"/>
      <c r="J73" s="372"/>
      <c r="K73" s="372"/>
      <c r="L73" s="373"/>
      <c r="Q73" s="181"/>
      <c r="R73" s="181"/>
      <c r="S73" s="182"/>
      <c r="T73" s="182"/>
    </row>
    <row r="74" spans="1:21" ht="15.75" customHeight="1" x14ac:dyDescent="0.4">
      <c r="A74" s="374" t="s">
        <v>5</v>
      </c>
      <c r="B74" s="276"/>
      <c r="C74" s="224"/>
      <c r="D74" s="279" t="s">
        <v>0</v>
      </c>
      <c r="E74" s="264" t="s">
        <v>7</v>
      </c>
      <c r="F74" s="264"/>
      <c r="G74" s="264"/>
      <c r="H74" s="264"/>
      <c r="I74" s="264"/>
      <c r="J74" s="264"/>
      <c r="K74" s="264"/>
      <c r="L74" s="376"/>
      <c r="Q74" s="181"/>
      <c r="R74" s="181"/>
      <c r="S74" s="182"/>
      <c r="T74" s="182"/>
    </row>
    <row r="75" spans="1:21" ht="17.25" customHeight="1" x14ac:dyDescent="0.4">
      <c r="A75" s="375"/>
      <c r="B75" s="278"/>
      <c r="C75" s="225"/>
      <c r="D75" s="280"/>
      <c r="E75" s="264" t="s">
        <v>1</v>
      </c>
      <c r="F75" s="264"/>
      <c r="G75" s="264"/>
      <c r="H75" s="264" t="s">
        <v>2</v>
      </c>
      <c r="I75" s="264"/>
      <c r="J75" s="264"/>
      <c r="K75" s="314" t="s">
        <v>167</v>
      </c>
      <c r="L75" s="377"/>
      <c r="Q75" s="181"/>
      <c r="R75" s="181"/>
      <c r="S75" s="182"/>
      <c r="T75" s="182"/>
    </row>
    <row r="76" spans="1:21" ht="24.95" customHeight="1" x14ac:dyDescent="0.4">
      <c r="A76" s="206" t="s">
        <v>256</v>
      </c>
      <c r="B76" s="168" t="str">
        <f>IFERROR(VLOOKUP(DBCS(A76),$Q$3:$U$37,2,FALSE)&amp;"","")</f>
        <v>円の性質</v>
      </c>
      <c r="C76" s="167" t="s">
        <v>12</v>
      </c>
      <c r="D76" s="102" t="s">
        <v>6</v>
      </c>
      <c r="E76" s="363"/>
      <c r="F76" s="364"/>
      <c r="G76" s="233" t="str">
        <f>"/"&amp;IFERROR(VLOOKUP(A76,$Q$3:$Y$12,5,FALSE)&amp;"","")&amp;"問"</f>
        <v>/9問</v>
      </c>
      <c r="H76" s="363"/>
      <c r="I76" s="364"/>
      <c r="J76" s="233" t="str">
        <f>"/"&amp;IFERROR(VLOOKUP(A76,$Q$3:$Y$12,6,FALSE)&amp;"","")&amp;"問"</f>
        <v>/4問</v>
      </c>
      <c r="K76" s="365" t="str">
        <f>"/"&amp;IFERROR(VLOOKUP(A76,$Q$3:$Y$12,7,FALSE)&amp;"","")&amp;"問"</f>
        <v>/13問</v>
      </c>
      <c r="L76" s="366"/>
      <c r="Q76" s="181"/>
      <c r="R76" s="181"/>
      <c r="S76" s="182"/>
      <c r="T76" s="182"/>
    </row>
    <row r="77" spans="1:21" ht="29.25" customHeight="1" x14ac:dyDescent="0.4">
      <c r="A77" s="198"/>
      <c r="B77" s="367" t="str">
        <f>IFERROR(VLOOKUP(DBCS(A76),$Q$3:$U$37,3,FALSE)&amp;"","")</f>
        <v>学習の目標　（Can-Doチェック)
□円周角の定理を理解している。
□円周角の定理を使って，角の大きさを求めることができる。
□弧と円周角の性質，円周角の定理の逆を使って，角の大きさを求めることができる。
□円周角の定理を使って，三角形の相似の証明ができる。
□さまざまな条件から線分の長さや円の面積を求めることができる。
□1年生で学習した垂線の作図を，円の性質を利用して考えることができる。</v>
      </c>
      <c r="C77" s="247" t="s">
        <v>11</v>
      </c>
      <c r="D77" s="201" t="s">
        <v>6</v>
      </c>
      <c r="E77" s="327"/>
      <c r="F77" s="328"/>
      <c r="G77" s="233" t="str">
        <f>"/"&amp;IFERROR(VLOOKUP(A76,$Q$3:$Y$12,8,FALSE)&amp;"","")&amp;"点"</f>
        <v>/70点</v>
      </c>
      <c r="H77" s="327"/>
      <c r="I77" s="328"/>
      <c r="J77" s="233" t="str">
        <f>"/"&amp;IFERROR(VLOOKUP(A76,$Q$3:$Y$12,9,FALSE)&amp;"","")&amp;"点"</f>
        <v>/30点</v>
      </c>
      <c r="K77" s="365" t="s">
        <v>235</v>
      </c>
      <c r="L77" s="366"/>
      <c r="Q77" s="181"/>
      <c r="R77" s="181"/>
      <c r="S77" s="182"/>
      <c r="T77" s="182"/>
      <c r="U77" s="182"/>
    </row>
    <row r="78" spans="1:21" ht="17.25" customHeight="1" x14ac:dyDescent="0.4">
      <c r="A78" s="199"/>
      <c r="B78" s="367"/>
      <c r="C78" s="341" t="s">
        <v>158</v>
      </c>
      <c r="D78" s="341"/>
      <c r="E78" s="341"/>
      <c r="F78" s="341"/>
      <c r="G78" s="341"/>
      <c r="H78" s="341"/>
      <c r="I78" s="341"/>
      <c r="J78" s="341"/>
      <c r="K78" s="342"/>
      <c r="L78" s="126" t="s">
        <v>139</v>
      </c>
      <c r="Q78" s="181"/>
      <c r="R78" s="181"/>
      <c r="S78" s="182"/>
      <c r="T78" s="182"/>
      <c r="U78" s="182"/>
    </row>
    <row r="79" spans="1:21" ht="44.25" customHeight="1" x14ac:dyDescent="0.4">
      <c r="A79" s="199"/>
      <c r="B79" s="367"/>
      <c r="C79" s="344" t="s">
        <v>196</v>
      </c>
      <c r="D79" s="344"/>
      <c r="E79" s="344"/>
      <c r="F79" s="344"/>
      <c r="G79" s="344"/>
      <c r="H79" s="344"/>
      <c r="I79" s="344"/>
      <c r="J79" s="344"/>
      <c r="K79" s="345"/>
      <c r="L79" s="173"/>
      <c r="Q79" s="181"/>
      <c r="R79" s="181"/>
      <c r="S79" s="182"/>
      <c r="T79" s="182"/>
      <c r="U79" s="182"/>
    </row>
    <row r="80" spans="1:21" ht="44.25" customHeight="1" x14ac:dyDescent="0.4">
      <c r="A80" s="199"/>
      <c r="B80" s="367"/>
      <c r="C80" s="330" t="s">
        <v>198</v>
      </c>
      <c r="D80" s="330"/>
      <c r="E80" s="330"/>
      <c r="F80" s="330"/>
      <c r="G80" s="330"/>
      <c r="H80" s="330"/>
      <c r="I80" s="330"/>
      <c r="J80" s="330"/>
      <c r="K80" s="331"/>
      <c r="L80" s="174"/>
      <c r="Q80" s="181"/>
      <c r="R80" s="181"/>
      <c r="S80" s="182"/>
      <c r="T80" s="182"/>
      <c r="U80" s="182"/>
    </row>
    <row r="81" spans="1:21" ht="44.25" customHeight="1" x14ac:dyDescent="0.4">
      <c r="A81" s="199"/>
      <c r="B81" s="367"/>
      <c r="C81" s="330" t="s">
        <v>232</v>
      </c>
      <c r="D81" s="330"/>
      <c r="E81" s="330"/>
      <c r="F81" s="330"/>
      <c r="G81" s="330"/>
      <c r="H81" s="330"/>
      <c r="I81" s="330"/>
      <c r="J81" s="330"/>
      <c r="K81" s="331"/>
      <c r="L81" s="174"/>
      <c r="M81" s="358"/>
      <c r="Q81" s="181"/>
      <c r="R81" s="181"/>
      <c r="S81" s="182"/>
      <c r="T81" s="182"/>
      <c r="U81" s="182"/>
    </row>
    <row r="82" spans="1:21" ht="39.6" customHeight="1" x14ac:dyDescent="0.4">
      <c r="A82" s="199"/>
      <c r="B82" s="368" t="str">
        <f>IFERROR(VLOOKUP(DBCS(A76),$Q$3:$U$37,4,FALSE)&amp;"","")</f>
        <v>〈教科書ページ〉東京書籍p.165～184　啓林館p.160～179　学校図書p.180～201　大日本図書p.176～193　教育出版p.176～193　日本文教出版p.158～174　数研出版p.169～186</v>
      </c>
      <c r="C82" s="330" t="s">
        <v>237</v>
      </c>
      <c r="D82" s="330"/>
      <c r="E82" s="330"/>
      <c r="F82" s="330"/>
      <c r="G82" s="330"/>
      <c r="H82" s="330"/>
      <c r="I82" s="330"/>
      <c r="J82" s="330"/>
      <c r="K82" s="331"/>
      <c r="L82" s="174"/>
      <c r="M82" s="358"/>
    </row>
    <row r="83" spans="1:21" ht="39.6" customHeight="1" x14ac:dyDescent="0.4">
      <c r="A83" s="199"/>
      <c r="B83" s="369"/>
      <c r="C83" s="323" t="s">
        <v>199</v>
      </c>
      <c r="D83" s="323"/>
      <c r="E83" s="323"/>
      <c r="F83" s="323"/>
      <c r="G83" s="323"/>
      <c r="H83" s="323"/>
      <c r="I83" s="323"/>
      <c r="J83" s="323"/>
      <c r="K83" s="324"/>
      <c r="L83" s="173"/>
      <c r="M83" s="358"/>
    </row>
    <row r="84" spans="1:21" ht="17.25" customHeight="1" x14ac:dyDescent="0.4">
      <c r="A84" s="199"/>
      <c r="B84" s="359" t="s">
        <v>169</v>
      </c>
      <c r="C84" s="317" t="s">
        <v>259</v>
      </c>
      <c r="D84" s="317"/>
      <c r="E84" s="317"/>
      <c r="F84" s="317"/>
      <c r="G84" s="317"/>
      <c r="H84" s="317"/>
      <c r="I84" s="317"/>
      <c r="J84" s="317"/>
      <c r="K84" s="318"/>
      <c r="L84" s="228" t="s">
        <v>143</v>
      </c>
      <c r="M84" s="229"/>
    </row>
    <row r="85" spans="1:21" ht="105" customHeight="1" thickBot="1" x14ac:dyDescent="0.45">
      <c r="A85" s="200"/>
      <c r="B85" s="360"/>
      <c r="C85" s="361"/>
      <c r="D85" s="361"/>
      <c r="E85" s="361"/>
      <c r="F85" s="361"/>
      <c r="G85" s="361"/>
      <c r="H85" s="361"/>
      <c r="I85" s="361"/>
      <c r="J85" s="361"/>
      <c r="K85" s="362"/>
      <c r="L85" s="122"/>
    </row>
    <row r="86" spans="1:21" ht="35.1" customHeight="1" thickBot="1" x14ac:dyDescent="0.45">
      <c r="A86" s="7"/>
      <c r="B86" s="6"/>
      <c r="C86" s="6"/>
      <c r="L86" s="111"/>
    </row>
    <row r="87" spans="1:21" ht="16.5" customHeight="1" x14ac:dyDescent="0.4">
      <c r="A87" s="370" t="s">
        <v>8</v>
      </c>
      <c r="B87" s="371"/>
      <c r="C87" s="372" t="s">
        <v>9</v>
      </c>
      <c r="D87" s="372"/>
      <c r="E87" s="372"/>
      <c r="F87" s="372"/>
      <c r="G87" s="372"/>
      <c r="H87" s="372"/>
      <c r="I87" s="372"/>
      <c r="J87" s="372"/>
      <c r="K87" s="372"/>
      <c r="L87" s="373"/>
    </row>
    <row r="88" spans="1:21" ht="15.75" customHeight="1" x14ac:dyDescent="0.4">
      <c r="A88" s="374" t="s">
        <v>5</v>
      </c>
      <c r="B88" s="276"/>
      <c r="C88" s="224"/>
      <c r="D88" s="279" t="s">
        <v>0</v>
      </c>
      <c r="E88" s="264" t="s">
        <v>7</v>
      </c>
      <c r="F88" s="264"/>
      <c r="G88" s="264"/>
      <c r="H88" s="264"/>
      <c r="I88" s="264"/>
      <c r="J88" s="264"/>
      <c r="K88" s="264"/>
      <c r="L88" s="376"/>
    </row>
    <row r="89" spans="1:21" ht="17.25" customHeight="1" x14ac:dyDescent="0.4">
      <c r="A89" s="375"/>
      <c r="B89" s="278"/>
      <c r="C89" s="225"/>
      <c r="D89" s="280"/>
      <c r="E89" s="264" t="s">
        <v>1</v>
      </c>
      <c r="F89" s="264"/>
      <c r="G89" s="264"/>
      <c r="H89" s="264" t="s">
        <v>2</v>
      </c>
      <c r="I89" s="264"/>
      <c r="J89" s="264"/>
      <c r="K89" s="314" t="s">
        <v>167</v>
      </c>
      <c r="L89" s="377"/>
    </row>
    <row r="90" spans="1:21" ht="24.95" customHeight="1" x14ac:dyDescent="0.4">
      <c r="A90" s="206" t="s">
        <v>257</v>
      </c>
      <c r="B90" s="168" t="str">
        <f>IFERROR(VLOOKUP(DBCS(A90),$Q$3:$U$37,2,FALSE)&amp;"","")</f>
        <v>三平方の定理</v>
      </c>
      <c r="C90" s="167" t="s">
        <v>12</v>
      </c>
      <c r="D90" s="102" t="s">
        <v>6</v>
      </c>
      <c r="E90" s="363"/>
      <c r="F90" s="364"/>
      <c r="G90" s="233" t="str">
        <f>"/"&amp;IFERROR(VLOOKUP(A90,$Q$3:$Y$12,5,FALSE)&amp;"","")&amp;"問"</f>
        <v>/12問</v>
      </c>
      <c r="H90" s="363"/>
      <c r="I90" s="364"/>
      <c r="J90" s="233" t="str">
        <f>"/"&amp;IFERROR(VLOOKUP(A90,$Q$3:$Y$12,6,FALSE)&amp;"","")&amp;"問"</f>
        <v>/2問</v>
      </c>
      <c r="K90" s="365" t="str">
        <f>"/"&amp;IFERROR(VLOOKUP(A90,$Q$3:$Y$12,7,FALSE)&amp;"","")&amp;"問"</f>
        <v>/14問</v>
      </c>
      <c r="L90" s="366"/>
    </row>
    <row r="91" spans="1:21" ht="29.25" customHeight="1" x14ac:dyDescent="0.4">
      <c r="A91" s="198"/>
      <c r="B91" s="367" t="str">
        <f>IFERROR(VLOOKUP(DBCS(A90),$Q$3:$U$37,3,FALSE)&amp;"","")</f>
        <v>学習の目標　（Can-Doチェック)
□三平方の定理を使って，辺や線分の長さを求めることができる。
□三平方の定理の逆を理解している。
□特別な直角三角形の辺の比を使って，高さや面積，辺の長さを求めることができる。
□三平方の定理を使って，円の中心から弦までの距離や，直方体の対角線の長さ，2点間の距離を求めることができる。
□三平方の定理を使って問題を解決することができる。
□三平方の定理を利用する問題について，誤っているところを説明することができる。</v>
      </c>
      <c r="C91" s="247" t="s">
        <v>11</v>
      </c>
      <c r="D91" s="201" t="s">
        <v>6</v>
      </c>
      <c r="E91" s="327"/>
      <c r="F91" s="328"/>
      <c r="G91" s="233" t="str">
        <f>"/"&amp;IFERROR(VLOOKUP(A90,$Q$3:$Y$12,8,FALSE)&amp;"","")&amp;"点"</f>
        <v>/70点</v>
      </c>
      <c r="H91" s="327"/>
      <c r="I91" s="328"/>
      <c r="J91" s="233" t="str">
        <f>"/"&amp;IFERROR(VLOOKUP(A90,$Q$3:$Y$12,9,FALSE)&amp;"","")&amp;"点"</f>
        <v>/30点</v>
      </c>
      <c r="K91" s="365" t="s">
        <v>235</v>
      </c>
      <c r="L91" s="366"/>
      <c r="Q91" s="181"/>
      <c r="R91" s="181"/>
      <c r="S91" s="182"/>
      <c r="T91" s="182"/>
      <c r="U91" s="182"/>
    </row>
    <row r="92" spans="1:21" ht="17.25" customHeight="1" x14ac:dyDescent="0.4">
      <c r="A92" s="199"/>
      <c r="B92" s="367"/>
      <c r="C92" s="341" t="s">
        <v>158</v>
      </c>
      <c r="D92" s="341"/>
      <c r="E92" s="341"/>
      <c r="F92" s="341"/>
      <c r="G92" s="341"/>
      <c r="H92" s="341"/>
      <c r="I92" s="341"/>
      <c r="J92" s="341"/>
      <c r="K92" s="342"/>
      <c r="L92" s="126" t="s">
        <v>139</v>
      </c>
      <c r="Q92" s="181"/>
      <c r="R92" s="181"/>
      <c r="S92" s="182"/>
      <c r="T92" s="182"/>
      <c r="U92" s="182"/>
    </row>
    <row r="93" spans="1:21" ht="44.25" customHeight="1" x14ac:dyDescent="0.4">
      <c r="A93" s="199"/>
      <c r="B93" s="367"/>
      <c r="C93" s="344" t="s">
        <v>196</v>
      </c>
      <c r="D93" s="344"/>
      <c r="E93" s="344"/>
      <c r="F93" s="344"/>
      <c r="G93" s="344"/>
      <c r="H93" s="344"/>
      <c r="I93" s="344"/>
      <c r="J93" s="344"/>
      <c r="K93" s="345"/>
      <c r="L93" s="173"/>
      <c r="Q93" s="181"/>
      <c r="R93" s="181"/>
      <c r="S93" s="182"/>
      <c r="T93" s="182"/>
      <c r="U93" s="182"/>
    </row>
    <row r="94" spans="1:21" ht="44.25" customHeight="1" x14ac:dyDescent="0.4">
      <c r="A94" s="199"/>
      <c r="B94" s="367"/>
      <c r="C94" s="330" t="s">
        <v>198</v>
      </c>
      <c r="D94" s="330"/>
      <c r="E94" s="330"/>
      <c r="F94" s="330"/>
      <c r="G94" s="330"/>
      <c r="H94" s="330"/>
      <c r="I94" s="330"/>
      <c r="J94" s="330"/>
      <c r="K94" s="331"/>
      <c r="L94" s="174"/>
      <c r="Q94" s="181"/>
      <c r="R94" s="181"/>
      <c r="S94" s="182"/>
      <c r="T94" s="182"/>
      <c r="U94" s="182"/>
    </row>
    <row r="95" spans="1:21" ht="44.25" customHeight="1" x14ac:dyDescent="0.4">
      <c r="A95" s="199"/>
      <c r="B95" s="367"/>
      <c r="C95" s="330" t="s">
        <v>232</v>
      </c>
      <c r="D95" s="330"/>
      <c r="E95" s="330"/>
      <c r="F95" s="330"/>
      <c r="G95" s="330"/>
      <c r="H95" s="330"/>
      <c r="I95" s="330"/>
      <c r="J95" s="330"/>
      <c r="K95" s="331"/>
      <c r="L95" s="174"/>
      <c r="M95" s="358"/>
      <c r="Q95" s="181"/>
      <c r="R95" s="181"/>
      <c r="S95" s="182"/>
      <c r="T95" s="182"/>
      <c r="U95" s="182"/>
    </row>
    <row r="96" spans="1:21" ht="39.6" customHeight="1" x14ac:dyDescent="0.4">
      <c r="A96" s="199"/>
      <c r="B96" s="368" t="str">
        <f>IFERROR(VLOOKUP(DBCS(A90),$Q$3:$U$37,4,FALSE)&amp;"","")</f>
        <v>〈教科書ページ〉東京書籍p.185～208　啓林館p.180～201　学校図書p.202～226　大日本図書p.196～217　教育出版p.196～218　日本文教出版p.176～196　数研出版p.191～215</v>
      </c>
      <c r="C96" s="330" t="s">
        <v>237</v>
      </c>
      <c r="D96" s="330"/>
      <c r="E96" s="330"/>
      <c r="F96" s="330"/>
      <c r="G96" s="330"/>
      <c r="H96" s="330"/>
      <c r="I96" s="330"/>
      <c r="J96" s="330"/>
      <c r="K96" s="331"/>
      <c r="L96" s="174"/>
      <c r="M96" s="358"/>
    </row>
    <row r="97" spans="1:21" ht="39.6" customHeight="1" x14ac:dyDescent="0.4">
      <c r="A97" s="199"/>
      <c r="B97" s="369"/>
      <c r="C97" s="323" t="s">
        <v>199</v>
      </c>
      <c r="D97" s="323"/>
      <c r="E97" s="323"/>
      <c r="F97" s="323"/>
      <c r="G97" s="323"/>
      <c r="H97" s="323"/>
      <c r="I97" s="323"/>
      <c r="J97" s="323"/>
      <c r="K97" s="324"/>
      <c r="L97" s="173"/>
      <c r="M97" s="358"/>
    </row>
    <row r="98" spans="1:21" ht="17.25" customHeight="1" x14ac:dyDescent="0.4">
      <c r="A98" s="199"/>
      <c r="B98" s="359" t="s">
        <v>169</v>
      </c>
      <c r="C98" s="317" t="s">
        <v>259</v>
      </c>
      <c r="D98" s="317"/>
      <c r="E98" s="317"/>
      <c r="F98" s="317"/>
      <c r="G98" s="317"/>
      <c r="H98" s="317"/>
      <c r="I98" s="317"/>
      <c r="J98" s="317"/>
      <c r="K98" s="318"/>
      <c r="L98" s="228" t="s">
        <v>143</v>
      </c>
      <c r="M98" s="229"/>
    </row>
    <row r="99" spans="1:21" ht="105" customHeight="1" thickBot="1" x14ac:dyDescent="0.45">
      <c r="A99" s="200"/>
      <c r="B99" s="360"/>
      <c r="C99" s="361"/>
      <c r="D99" s="361"/>
      <c r="E99" s="361"/>
      <c r="F99" s="361"/>
      <c r="G99" s="361"/>
      <c r="H99" s="361"/>
      <c r="I99" s="361"/>
      <c r="J99" s="361"/>
      <c r="K99" s="362"/>
      <c r="L99" s="122"/>
    </row>
    <row r="100" spans="1:21" ht="35.1" customHeight="1" thickBot="1" x14ac:dyDescent="0.45">
      <c r="A100" s="7"/>
      <c r="B100" s="6"/>
      <c r="C100" s="6"/>
      <c r="L100" s="111"/>
      <c r="M100" s="226"/>
      <c r="Q100" s="181"/>
      <c r="R100" s="181"/>
      <c r="S100" s="182"/>
      <c r="T100" s="182"/>
      <c r="U100" s="182"/>
    </row>
    <row r="101" spans="1:21" ht="16.5" customHeight="1" x14ac:dyDescent="0.4">
      <c r="A101" s="370" t="s">
        <v>8</v>
      </c>
      <c r="B101" s="371"/>
      <c r="C101" s="372" t="s">
        <v>9</v>
      </c>
      <c r="D101" s="372"/>
      <c r="E101" s="372"/>
      <c r="F101" s="372"/>
      <c r="G101" s="372"/>
      <c r="H101" s="372"/>
      <c r="I101" s="372"/>
      <c r="J101" s="372"/>
      <c r="K101" s="372"/>
      <c r="L101" s="373"/>
      <c r="M101" s="210"/>
      <c r="Q101" s="181"/>
      <c r="R101" s="181"/>
      <c r="S101" s="182"/>
      <c r="T101" s="182"/>
      <c r="U101" s="182"/>
    </row>
    <row r="102" spans="1:21" ht="15.75" customHeight="1" x14ac:dyDescent="0.4">
      <c r="A102" s="374" t="s">
        <v>5</v>
      </c>
      <c r="B102" s="276"/>
      <c r="C102" s="224"/>
      <c r="D102" s="279" t="s">
        <v>0</v>
      </c>
      <c r="E102" s="264" t="s">
        <v>7</v>
      </c>
      <c r="F102" s="264"/>
      <c r="G102" s="264"/>
      <c r="H102" s="264"/>
      <c r="I102" s="264"/>
      <c r="J102" s="264"/>
      <c r="K102" s="264"/>
      <c r="L102" s="376"/>
      <c r="M102" s="227"/>
      <c r="Q102" s="181"/>
      <c r="R102" s="181"/>
      <c r="S102" s="182"/>
      <c r="T102" s="182"/>
      <c r="U102" s="182"/>
    </row>
    <row r="103" spans="1:21" ht="17.25" customHeight="1" x14ac:dyDescent="0.4">
      <c r="A103" s="375"/>
      <c r="B103" s="278"/>
      <c r="C103" s="225"/>
      <c r="D103" s="280"/>
      <c r="E103" s="264" t="s">
        <v>1</v>
      </c>
      <c r="F103" s="264"/>
      <c r="G103" s="264"/>
      <c r="H103" s="264" t="s">
        <v>2</v>
      </c>
      <c r="I103" s="264"/>
      <c r="J103" s="264"/>
      <c r="K103" s="314" t="s">
        <v>167</v>
      </c>
      <c r="L103" s="377"/>
      <c r="Q103" s="181"/>
      <c r="R103" s="181"/>
      <c r="S103" s="182"/>
      <c r="T103" s="182"/>
      <c r="U103" s="182"/>
    </row>
    <row r="104" spans="1:21" ht="29.25" customHeight="1" x14ac:dyDescent="0.4">
      <c r="A104" s="206" t="s">
        <v>258</v>
      </c>
      <c r="B104" s="168" t="str">
        <f>IFERROR(VLOOKUP(DBCS(A104),$Q$3:$U$37,2,FALSE)&amp;"","")</f>
        <v>標本調査</v>
      </c>
      <c r="C104" s="167" t="s">
        <v>12</v>
      </c>
      <c r="D104" s="102" t="s">
        <v>6</v>
      </c>
      <c r="E104" s="363"/>
      <c r="F104" s="364"/>
      <c r="G104" s="233" t="str">
        <f>"/"&amp;IFERROR(VLOOKUP(A104,$Q$3:$Y$12,5,FALSE)&amp;"","")&amp;"問"</f>
        <v>/10問</v>
      </c>
      <c r="H104" s="363"/>
      <c r="I104" s="364"/>
      <c r="J104" s="233" t="str">
        <f>"/"&amp;IFERROR(VLOOKUP(A104,$Q$3:$Y$12,6,FALSE)&amp;"","")&amp;"問"</f>
        <v>/3問</v>
      </c>
      <c r="K104" s="365" t="str">
        <f>"/"&amp;IFERROR(VLOOKUP(A104,$Q$3:$Y$12,7,FALSE)&amp;"","")&amp;"問"</f>
        <v>/13問</v>
      </c>
      <c r="L104" s="366"/>
      <c r="Q104" s="181"/>
      <c r="R104" s="181"/>
      <c r="S104" s="182"/>
      <c r="T104" s="182"/>
      <c r="U104" s="182"/>
    </row>
    <row r="105" spans="1:21" ht="29.25" customHeight="1" x14ac:dyDescent="0.4">
      <c r="A105" s="198"/>
      <c r="B105" s="367" t="str">
        <f>IFERROR(VLOOKUP(DBCS(A104),$Q$3:$U$37,3,FALSE)&amp;"","")</f>
        <v>学習の目標　（Can-Doチェック)
□全数調査，標本調査を理解している。
□母集団，標本，標本の大きさがわかる。
□標本調査の結果から，母集団の傾向を推定することができる。
□複数回行った標本調査の結果から，母集団の傾向を推定することができる。
□いろいろな方法で，母集団の数量を推定することができる。
□標本調査で学習したことを，身のまわりの場面で考えることができる。</v>
      </c>
      <c r="C105" s="247" t="s">
        <v>11</v>
      </c>
      <c r="D105" s="201" t="s">
        <v>6</v>
      </c>
      <c r="E105" s="327"/>
      <c r="F105" s="328"/>
      <c r="G105" s="233" t="str">
        <f>"/"&amp;IFERROR(VLOOKUP(A104,$Q$3:$Y$12,8,FALSE)&amp;"","")&amp;"点"</f>
        <v>/70点</v>
      </c>
      <c r="H105" s="327"/>
      <c r="I105" s="328"/>
      <c r="J105" s="233" t="str">
        <f>"/"&amp;IFERROR(VLOOKUP(A104,$Q$3:$Y$12,9,FALSE)&amp;"","")&amp;"点"</f>
        <v>/30点</v>
      </c>
      <c r="K105" s="365" t="s">
        <v>235</v>
      </c>
      <c r="L105" s="366"/>
      <c r="Q105" s="181"/>
      <c r="R105" s="181"/>
      <c r="S105" s="182"/>
      <c r="T105" s="182"/>
      <c r="U105" s="182"/>
    </row>
    <row r="106" spans="1:21" ht="17.25" customHeight="1" x14ac:dyDescent="0.4">
      <c r="A106" s="199"/>
      <c r="B106" s="367"/>
      <c r="C106" s="341" t="s">
        <v>158</v>
      </c>
      <c r="D106" s="341"/>
      <c r="E106" s="341"/>
      <c r="F106" s="341"/>
      <c r="G106" s="341"/>
      <c r="H106" s="341"/>
      <c r="I106" s="341"/>
      <c r="J106" s="341"/>
      <c r="K106" s="342"/>
      <c r="L106" s="126" t="s">
        <v>139</v>
      </c>
      <c r="Q106" s="181"/>
      <c r="R106" s="181"/>
      <c r="S106" s="182"/>
      <c r="T106" s="182"/>
      <c r="U106" s="182"/>
    </row>
    <row r="107" spans="1:21" ht="44.25" customHeight="1" x14ac:dyDescent="0.4">
      <c r="A107" s="199"/>
      <c r="B107" s="367"/>
      <c r="C107" s="344" t="s">
        <v>196</v>
      </c>
      <c r="D107" s="344"/>
      <c r="E107" s="344"/>
      <c r="F107" s="344"/>
      <c r="G107" s="344"/>
      <c r="H107" s="344"/>
      <c r="I107" s="344"/>
      <c r="J107" s="344"/>
      <c r="K107" s="345"/>
      <c r="L107" s="173"/>
      <c r="Q107" s="181"/>
      <c r="R107" s="181"/>
      <c r="S107" s="182"/>
      <c r="T107" s="182"/>
      <c r="U107" s="182"/>
    </row>
    <row r="108" spans="1:21" ht="44.25" customHeight="1" x14ac:dyDescent="0.4">
      <c r="A108" s="199"/>
      <c r="B108" s="367"/>
      <c r="C108" s="330" t="s">
        <v>198</v>
      </c>
      <c r="D108" s="330"/>
      <c r="E108" s="330"/>
      <c r="F108" s="330"/>
      <c r="G108" s="330"/>
      <c r="H108" s="330"/>
      <c r="I108" s="330"/>
      <c r="J108" s="330"/>
      <c r="K108" s="331"/>
      <c r="L108" s="174"/>
      <c r="Q108" s="181"/>
      <c r="R108" s="181"/>
      <c r="S108" s="182"/>
      <c r="T108" s="182"/>
      <c r="U108" s="182"/>
    </row>
    <row r="109" spans="1:21" ht="44.25" customHeight="1" x14ac:dyDescent="0.4">
      <c r="A109" s="199"/>
      <c r="B109" s="367"/>
      <c r="C109" s="330" t="s">
        <v>232</v>
      </c>
      <c r="D109" s="330"/>
      <c r="E109" s="330"/>
      <c r="F109" s="330"/>
      <c r="G109" s="330"/>
      <c r="H109" s="330"/>
      <c r="I109" s="330"/>
      <c r="J109" s="330"/>
      <c r="K109" s="331"/>
      <c r="L109" s="174"/>
      <c r="M109" s="358"/>
      <c r="Q109" s="181"/>
      <c r="R109" s="181"/>
      <c r="S109" s="182"/>
      <c r="T109" s="182"/>
      <c r="U109" s="182"/>
    </row>
    <row r="110" spans="1:21" ht="39.6" customHeight="1" x14ac:dyDescent="0.4">
      <c r="A110" s="199"/>
      <c r="B110" s="368" t="str">
        <f>IFERROR(VLOOKUP(DBCS(A104),$Q$3:$U$37,4,FALSE)&amp;"","")</f>
        <v>〈教科書ページ〉東京書籍p.209～221　啓林館p.202～217　学校図書p.228～244　大日本図書p.218～234　教育出版p.220～235　日本文教出版p.198～212　数研出版p.217～232</v>
      </c>
      <c r="C110" s="330" t="s">
        <v>237</v>
      </c>
      <c r="D110" s="330"/>
      <c r="E110" s="330"/>
      <c r="F110" s="330"/>
      <c r="G110" s="330"/>
      <c r="H110" s="330"/>
      <c r="I110" s="330"/>
      <c r="J110" s="330"/>
      <c r="K110" s="331"/>
      <c r="L110" s="174"/>
      <c r="M110" s="358"/>
      <c r="Q110" s="181"/>
      <c r="R110" s="181"/>
      <c r="S110" s="182"/>
      <c r="T110" s="182"/>
      <c r="U110" s="182"/>
    </row>
    <row r="111" spans="1:21" ht="39.6" customHeight="1" x14ac:dyDescent="0.4">
      <c r="A111" s="199"/>
      <c r="B111" s="369"/>
      <c r="C111" s="323" t="s">
        <v>199</v>
      </c>
      <c r="D111" s="323"/>
      <c r="E111" s="323"/>
      <c r="F111" s="323"/>
      <c r="G111" s="323"/>
      <c r="H111" s="323"/>
      <c r="I111" s="323"/>
      <c r="J111" s="323"/>
      <c r="K111" s="324"/>
      <c r="L111" s="173"/>
      <c r="M111" s="358"/>
      <c r="Q111" s="181"/>
      <c r="R111" s="181"/>
      <c r="S111" s="182"/>
      <c r="T111" s="182"/>
      <c r="U111" s="182"/>
    </row>
    <row r="112" spans="1:21" ht="17.25" customHeight="1" x14ac:dyDescent="0.4">
      <c r="A112" s="199"/>
      <c r="B112" s="359" t="s">
        <v>209</v>
      </c>
      <c r="C112" s="317" t="s">
        <v>259</v>
      </c>
      <c r="D112" s="317"/>
      <c r="E112" s="317"/>
      <c r="F112" s="317"/>
      <c r="G112" s="317"/>
      <c r="H112" s="317"/>
      <c r="I112" s="317"/>
      <c r="J112" s="317"/>
      <c r="K112" s="318"/>
      <c r="L112" s="228" t="s">
        <v>143</v>
      </c>
      <c r="M112" s="229"/>
      <c r="Q112" s="181"/>
      <c r="R112" s="181"/>
      <c r="S112" s="182"/>
      <c r="T112" s="182"/>
      <c r="U112" s="182"/>
    </row>
    <row r="113" spans="1:21" ht="105" customHeight="1" thickBot="1" x14ac:dyDescent="0.45">
      <c r="A113" s="200"/>
      <c r="B113" s="360"/>
      <c r="C113" s="361"/>
      <c r="D113" s="361"/>
      <c r="E113" s="361"/>
      <c r="F113" s="361"/>
      <c r="G113" s="361"/>
      <c r="H113" s="361"/>
      <c r="I113" s="361"/>
      <c r="J113" s="361"/>
      <c r="K113" s="362"/>
      <c r="L113" s="122"/>
      <c r="Q113" s="181"/>
      <c r="R113" s="181"/>
      <c r="S113" s="182"/>
      <c r="T113" s="182"/>
      <c r="U113" s="182"/>
    </row>
    <row r="114" spans="1:21" ht="35.1" customHeight="1" x14ac:dyDescent="0.4">
      <c r="A114" s="7"/>
      <c r="B114" s="6"/>
      <c r="C114" s="6"/>
      <c r="L114" s="111"/>
      <c r="Q114" s="181"/>
      <c r="R114" s="181"/>
      <c r="S114" s="182"/>
      <c r="T114" s="182"/>
    </row>
  </sheetData>
  <mergeCells count="200">
    <mergeCell ref="A3:B3"/>
    <mergeCell ref="C3:L3"/>
    <mergeCell ref="A4:B5"/>
    <mergeCell ref="D4:D5"/>
    <mergeCell ref="E4:L4"/>
    <mergeCell ref="E5:G5"/>
    <mergeCell ref="H5:J5"/>
    <mergeCell ref="K5:L5"/>
    <mergeCell ref="B7:B11"/>
    <mergeCell ref="E6:F6"/>
    <mergeCell ref="H6:I6"/>
    <mergeCell ref="E7:F7"/>
    <mergeCell ref="M11:M13"/>
    <mergeCell ref="C12:K12"/>
    <mergeCell ref="C13:K13"/>
    <mergeCell ref="C9:K9"/>
    <mergeCell ref="C10:K10"/>
    <mergeCell ref="C11:K11"/>
    <mergeCell ref="K6:L6"/>
    <mergeCell ref="K7:L7"/>
    <mergeCell ref="C14:K15"/>
    <mergeCell ref="A17:B17"/>
    <mergeCell ref="C17:L17"/>
    <mergeCell ref="A18:B19"/>
    <mergeCell ref="D18:D19"/>
    <mergeCell ref="E18:L18"/>
    <mergeCell ref="E19:G19"/>
    <mergeCell ref="H19:J19"/>
    <mergeCell ref="K19:L19"/>
    <mergeCell ref="H7:I7"/>
    <mergeCell ref="C8:K8"/>
    <mergeCell ref="B14:B15"/>
    <mergeCell ref="B12:B13"/>
    <mergeCell ref="E20:F20"/>
    <mergeCell ref="H20:I20"/>
    <mergeCell ref="E21:F21"/>
    <mergeCell ref="H21:I21"/>
    <mergeCell ref="C22:K22"/>
    <mergeCell ref="C23:K23"/>
    <mergeCell ref="C24:K24"/>
    <mergeCell ref="C25:K25"/>
    <mergeCell ref="B21:B25"/>
    <mergeCell ref="K20:L20"/>
    <mergeCell ref="K21:L21"/>
    <mergeCell ref="A32:B33"/>
    <mergeCell ref="D32:D33"/>
    <mergeCell ref="E32:L32"/>
    <mergeCell ref="E33:G33"/>
    <mergeCell ref="H33:J33"/>
    <mergeCell ref="E34:F34"/>
    <mergeCell ref="H34:I34"/>
    <mergeCell ref="M25:M27"/>
    <mergeCell ref="C26:K26"/>
    <mergeCell ref="C27:K27"/>
    <mergeCell ref="K33:L33"/>
    <mergeCell ref="K34:L34"/>
    <mergeCell ref="B28:B29"/>
    <mergeCell ref="C28:K29"/>
    <mergeCell ref="A31:B31"/>
    <mergeCell ref="C31:L31"/>
    <mergeCell ref="B26:B27"/>
    <mergeCell ref="A45:B45"/>
    <mergeCell ref="C45:L45"/>
    <mergeCell ref="A46:B47"/>
    <mergeCell ref="D46:D47"/>
    <mergeCell ref="E46:L46"/>
    <mergeCell ref="E47:G47"/>
    <mergeCell ref="H47:J47"/>
    <mergeCell ref="K47:L47"/>
    <mergeCell ref="M39:M41"/>
    <mergeCell ref="C40:K40"/>
    <mergeCell ref="C41:K41"/>
    <mergeCell ref="B42:B43"/>
    <mergeCell ref="C42:K43"/>
    <mergeCell ref="C39:K39"/>
    <mergeCell ref="B35:B39"/>
    <mergeCell ref="K35:L35"/>
    <mergeCell ref="E35:F35"/>
    <mergeCell ref="H35:I35"/>
    <mergeCell ref="C36:K36"/>
    <mergeCell ref="C37:K37"/>
    <mergeCell ref="C38:K38"/>
    <mergeCell ref="B40:B41"/>
    <mergeCell ref="C51:K51"/>
    <mergeCell ref="C52:K52"/>
    <mergeCell ref="C53:K53"/>
    <mergeCell ref="B49:B53"/>
    <mergeCell ref="M53:M55"/>
    <mergeCell ref="C54:K54"/>
    <mergeCell ref="C55:K55"/>
    <mergeCell ref="E48:F48"/>
    <mergeCell ref="H48:I48"/>
    <mergeCell ref="E49:F49"/>
    <mergeCell ref="H49:I49"/>
    <mergeCell ref="C50:K50"/>
    <mergeCell ref="K48:L48"/>
    <mergeCell ref="K49:L49"/>
    <mergeCell ref="B54:B55"/>
    <mergeCell ref="A59:B59"/>
    <mergeCell ref="C59:L59"/>
    <mergeCell ref="A60:B61"/>
    <mergeCell ref="D60:D61"/>
    <mergeCell ref="E60:L60"/>
    <mergeCell ref="E61:G61"/>
    <mergeCell ref="H61:J61"/>
    <mergeCell ref="K61:L61"/>
    <mergeCell ref="B56:B57"/>
    <mergeCell ref="C56:K57"/>
    <mergeCell ref="E62:F62"/>
    <mergeCell ref="H62:I62"/>
    <mergeCell ref="K62:L62"/>
    <mergeCell ref="B63:B67"/>
    <mergeCell ref="E63:F63"/>
    <mergeCell ref="H63:I63"/>
    <mergeCell ref="K63:L63"/>
    <mergeCell ref="C64:K64"/>
    <mergeCell ref="C65:K65"/>
    <mergeCell ref="C66:K66"/>
    <mergeCell ref="C67:K67"/>
    <mergeCell ref="A73:B73"/>
    <mergeCell ref="C73:L73"/>
    <mergeCell ref="A74:B75"/>
    <mergeCell ref="D74:D75"/>
    <mergeCell ref="E74:L74"/>
    <mergeCell ref="E75:G75"/>
    <mergeCell ref="H75:J75"/>
    <mergeCell ref="K75:L75"/>
    <mergeCell ref="M67:M69"/>
    <mergeCell ref="C68:K68"/>
    <mergeCell ref="C69:K69"/>
    <mergeCell ref="B70:B71"/>
    <mergeCell ref="C70:K71"/>
    <mergeCell ref="B68:B69"/>
    <mergeCell ref="E76:F76"/>
    <mergeCell ref="H76:I76"/>
    <mergeCell ref="K76:L76"/>
    <mergeCell ref="B77:B81"/>
    <mergeCell ref="E77:F77"/>
    <mergeCell ref="H77:I77"/>
    <mergeCell ref="K77:L77"/>
    <mergeCell ref="C78:K78"/>
    <mergeCell ref="C79:K79"/>
    <mergeCell ref="C80:K80"/>
    <mergeCell ref="C81:K81"/>
    <mergeCell ref="A87:B87"/>
    <mergeCell ref="C87:L87"/>
    <mergeCell ref="A88:B89"/>
    <mergeCell ref="D88:D89"/>
    <mergeCell ref="E88:L88"/>
    <mergeCell ref="E89:G89"/>
    <mergeCell ref="H89:J89"/>
    <mergeCell ref="K89:L89"/>
    <mergeCell ref="M81:M83"/>
    <mergeCell ref="C82:K82"/>
    <mergeCell ref="C83:K83"/>
    <mergeCell ref="B84:B85"/>
    <mergeCell ref="C84:K85"/>
    <mergeCell ref="B82:B83"/>
    <mergeCell ref="E90:F90"/>
    <mergeCell ref="H90:I90"/>
    <mergeCell ref="K90:L90"/>
    <mergeCell ref="B91:B95"/>
    <mergeCell ref="E91:F91"/>
    <mergeCell ref="H91:I91"/>
    <mergeCell ref="K91:L91"/>
    <mergeCell ref="C92:K92"/>
    <mergeCell ref="C93:K93"/>
    <mergeCell ref="C94:K94"/>
    <mergeCell ref="C95:K95"/>
    <mergeCell ref="A101:B101"/>
    <mergeCell ref="C101:L101"/>
    <mergeCell ref="A102:B103"/>
    <mergeCell ref="D102:D103"/>
    <mergeCell ref="E102:L102"/>
    <mergeCell ref="E103:G103"/>
    <mergeCell ref="H103:J103"/>
    <mergeCell ref="K103:L103"/>
    <mergeCell ref="M95:M97"/>
    <mergeCell ref="C96:K96"/>
    <mergeCell ref="C97:K97"/>
    <mergeCell ref="B98:B99"/>
    <mergeCell ref="C98:K99"/>
    <mergeCell ref="B96:B97"/>
    <mergeCell ref="M109:M111"/>
    <mergeCell ref="C110:K110"/>
    <mergeCell ref="C111:K111"/>
    <mergeCell ref="B112:B113"/>
    <mergeCell ref="C112:K113"/>
    <mergeCell ref="E104:F104"/>
    <mergeCell ref="H104:I104"/>
    <mergeCell ref="K104:L104"/>
    <mergeCell ref="B105:B109"/>
    <mergeCell ref="E105:F105"/>
    <mergeCell ref="H105:I105"/>
    <mergeCell ref="K105:L105"/>
    <mergeCell ref="C106:K106"/>
    <mergeCell ref="C107:K107"/>
    <mergeCell ref="C108:K108"/>
    <mergeCell ref="C109:K109"/>
    <mergeCell ref="B110:B111"/>
  </mergeCells>
  <phoneticPr fontId="3"/>
  <dataValidations count="1">
    <dataValidation type="list" allowBlank="1" showInputMessage="1" showErrorMessage="1" sqref="A6 A20 A34 A48 A62 A76 A90 A104">
      <formula1>$Q$3:$Q$15</formula1>
    </dataValidation>
  </dataValidations>
  <pageMargins left="0.35433070866141736" right="0.31496062992125984" top="0.19685039370078741" bottom="0.19685039370078741" header="0.31496062992125984" footer="0.31496062992125984"/>
  <pageSetup paperSize="9" scale="64" fitToHeight="0" orientation="portrait" r:id="rId1"/>
  <rowBreaks count="3" manualBreakCount="3">
    <brk id="30" max="11" man="1"/>
    <brk id="58" max="11" man="1"/>
    <brk id="86"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view="pageBreakPreview" topLeftCell="A22" zoomScale="85" zoomScaleNormal="100" zoomScaleSheetLayoutView="85" workbookViewId="0">
      <selection activeCell="A16" sqref="A16:B17"/>
    </sheetView>
  </sheetViews>
  <sheetFormatPr defaultRowHeight="18.75" x14ac:dyDescent="0.4"/>
  <cols>
    <col min="1" max="1" width="4.875" customWidth="1"/>
    <col min="2" max="2" width="30.125" customWidth="1"/>
    <col min="3" max="3" width="11.25" customWidth="1"/>
    <col min="4" max="4" width="11.625" customWidth="1"/>
    <col min="5" max="6" width="7.625" customWidth="1"/>
    <col min="7" max="7" width="6.125" customWidth="1"/>
    <col min="8" max="9" width="7.625" customWidth="1"/>
    <col min="10" max="10" width="6.125" customWidth="1"/>
    <col min="11" max="11" width="7.5" customWidth="1"/>
    <col min="12" max="12" width="10.75" customWidth="1"/>
    <col min="13" max="13" width="31.25" style="38" customWidth="1"/>
  </cols>
  <sheetData>
    <row r="1" spans="1:13" ht="26.25" customHeight="1" x14ac:dyDescent="0.4">
      <c r="A1" s="112" t="s">
        <v>172</v>
      </c>
      <c r="B1" s="114"/>
      <c r="C1" s="114"/>
      <c r="D1" s="114"/>
      <c r="E1" s="114"/>
      <c r="F1" s="114"/>
      <c r="G1" s="114"/>
      <c r="H1" s="114"/>
      <c r="I1" s="114"/>
      <c r="J1" s="114"/>
      <c r="K1" s="114"/>
      <c r="L1" s="130" t="s">
        <v>174</v>
      </c>
    </row>
    <row r="2" spans="1:13" ht="8.25" customHeight="1" thickBot="1" x14ac:dyDescent="0.45">
      <c r="A2" s="7"/>
      <c r="B2" s="6"/>
      <c r="C2" s="6"/>
      <c r="L2" s="111"/>
    </row>
    <row r="3" spans="1:13" ht="16.5" customHeight="1" x14ac:dyDescent="0.4">
      <c r="A3" s="370" t="s">
        <v>8</v>
      </c>
      <c r="B3" s="389"/>
      <c r="C3" s="379" t="s">
        <v>9</v>
      </c>
      <c r="D3" s="372"/>
      <c r="E3" s="372"/>
      <c r="F3" s="372"/>
      <c r="G3" s="372"/>
      <c r="H3" s="372"/>
      <c r="I3" s="372"/>
      <c r="J3" s="372"/>
      <c r="K3" s="372"/>
      <c r="L3" s="373"/>
    </row>
    <row r="4" spans="1:13" ht="21" customHeight="1" x14ac:dyDescent="0.4">
      <c r="A4" s="404" t="s">
        <v>182</v>
      </c>
      <c r="B4" s="405"/>
      <c r="C4" s="411" t="s">
        <v>180</v>
      </c>
      <c r="D4" s="412"/>
      <c r="E4" s="412"/>
      <c r="F4" s="412"/>
      <c r="G4" s="412"/>
      <c r="H4" s="412"/>
      <c r="I4" s="412"/>
      <c r="J4" s="412"/>
      <c r="K4" s="412"/>
      <c r="L4" s="126" t="s">
        <v>139</v>
      </c>
    </row>
    <row r="5" spans="1:13" ht="24.95" customHeight="1" x14ac:dyDescent="0.4">
      <c r="A5" s="406"/>
      <c r="B5" s="407"/>
      <c r="C5" s="408" t="s">
        <v>181</v>
      </c>
      <c r="D5" s="409"/>
      <c r="E5" s="409"/>
      <c r="F5" s="409"/>
      <c r="G5" s="409"/>
      <c r="H5" s="409"/>
      <c r="I5" s="409"/>
      <c r="J5" s="409"/>
      <c r="K5" s="410"/>
      <c r="L5" s="131" t="s">
        <v>30</v>
      </c>
      <c r="M5" s="105"/>
    </row>
    <row r="6" spans="1:13" ht="27" customHeight="1" x14ac:dyDescent="0.4">
      <c r="A6" s="418" t="s">
        <v>186</v>
      </c>
      <c r="B6" s="419"/>
      <c r="C6" s="383" t="s">
        <v>187</v>
      </c>
      <c r="D6" s="384"/>
      <c r="E6" s="384"/>
      <c r="F6" s="384"/>
      <c r="G6" s="384"/>
      <c r="H6" s="384"/>
      <c r="I6" s="384"/>
      <c r="J6" s="384"/>
      <c r="K6" s="385"/>
      <c r="L6" s="132" t="s">
        <v>155</v>
      </c>
      <c r="M6" s="105"/>
    </row>
    <row r="7" spans="1:13" ht="27.95" customHeight="1" x14ac:dyDescent="0.4">
      <c r="A7" s="418"/>
      <c r="B7" s="419"/>
      <c r="C7" s="386" t="s">
        <v>161</v>
      </c>
      <c r="D7" s="387"/>
      <c r="E7" s="387"/>
      <c r="F7" s="387"/>
      <c r="G7" s="387"/>
      <c r="H7" s="387"/>
      <c r="I7" s="387"/>
      <c r="J7" s="387"/>
      <c r="K7" s="388"/>
      <c r="L7" s="132" t="s">
        <v>164</v>
      </c>
      <c r="M7" s="105"/>
    </row>
    <row r="8" spans="1:13" ht="27.95" customHeight="1" x14ac:dyDescent="0.4">
      <c r="A8" s="418"/>
      <c r="B8" s="419"/>
      <c r="C8" s="386" t="s">
        <v>162</v>
      </c>
      <c r="D8" s="387"/>
      <c r="E8" s="387"/>
      <c r="F8" s="387"/>
      <c r="G8" s="387"/>
      <c r="H8" s="387"/>
      <c r="I8" s="387"/>
      <c r="J8" s="387"/>
      <c r="K8" s="388"/>
      <c r="L8" s="132" t="s">
        <v>30</v>
      </c>
      <c r="M8" s="105"/>
    </row>
    <row r="9" spans="1:13" ht="27.95" customHeight="1" x14ac:dyDescent="0.4">
      <c r="A9" s="418"/>
      <c r="B9" s="419"/>
      <c r="C9" s="413" t="s">
        <v>163</v>
      </c>
      <c r="D9" s="414"/>
      <c r="E9" s="414"/>
      <c r="F9" s="414"/>
      <c r="G9" s="414"/>
      <c r="H9" s="414"/>
      <c r="I9" s="414"/>
      <c r="J9" s="414"/>
      <c r="K9" s="415"/>
      <c r="L9" s="131" t="s">
        <v>30</v>
      </c>
      <c r="M9" s="45"/>
    </row>
    <row r="10" spans="1:13" ht="17.25" customHeight="1" x14ac:dyDescent="0.4">
      <c r="A10" s="418"/>
      <c r="B10" s="419"/>
      <c r="C10" s="307" t="s">
        <v>185</v>
      </c>
      <c r="D10" s="317"/>
      <c r="E10" s="317"/>
      <c r="F10" s="317"/>
      <c r="G10" s="317"/>
      <c r="H10" s="317"/>
      <c r="I10" s="317"/>
      <c r="J10" s="317"/>
      <c r="K10" s="318"/>
      <c r="L10" s="127" t="s">
        <v>143</v>
      </c>
      <c r="M10" s="45"/>
    </row>
    <row r="11" spans="1:13" ht="86.25" customHeight="1" thickBot="1" x14ac:dyDescent="0.45">
      <c r="A11" s="399"/>
      <c r="B11" s="400"/>
      <c r="C11" s="416"/>
      <c r="D11" s="361"/>
      <c r="E11" s="361"/>
      <c r="F11" s="361"/>
      <c r="G11" s="361"/>
      <c r="H11" s="361"/>
      <c r="I11" s="361"/>
      <c r="J11" s="361"/>
      <c r="K11" s="362"/>
      <c r="L11" s="122"/>
      <c r="M11" s="105" t="s">
        <v>168</v>
      </c>
    </row>
    <row r="12" spans="1:13" ht="12" customHeight="1" thickBot="1" x14ac:dyDescent="0.25">
      <c r="A12" s="123"/>
      <c r="B12" s="46"/>
      <c r="C12" s="417"/>
      <c r="D12" s="417"/>
      <c r="E12" s="417"/>
      <c r="F12" s="417"/>
      <c r="G12" s="417"/>
      <c r="H12" s="417"/>
      <c r="I12" s="417"/>
      <c r="J12" s="417"/>
      <c r="K12" s="124"/>
      <c r="L12" s="125"/>
      <c r="M12" s="40"/>
    </row>
    <row r="13" spans="1:13" ht="16.5" customHeight="1" x14ac:dyDescent="0.4">
      <c r="A13" s="370" t="s">
        <v>8</v>
      </c>
      <c r="B13" s="389"/>
      <c r="C13" s="379" t="s">
        <v>9</v>
      </c>
      <c r="D13" s="372"/>
      <c r="E13" s="372"/>
      <c r="F13" s="372"/>
      <c r="G13" s="372"/>
      <c r="H13" s="372"/>
      <c r="I13" s="372"/>
      <c r="J13" s="372"/>
      <c r="K13" s="372"/>
      <c r="L13" s="373"/>
    </row>
    <row r="14" spans="1:13" ht="15.75" customHeight="1" x14ac:dyDescent="0.4">
      <c r="A14" s="403">
        <v>7</v>
      </c>
      <c r="B14" s="402" t="s">
        <v>175</v>
      </c>
      <c r="C14" s="89"/>
      <c r="D14" s="279" t="s">
        <v>0</v>
      </c>
      <c r="E14" s="264" t="s">
        <v>7</v>
      </c>
      <c r="F14" s="264"/>
      <c r="G14" s="264"/>
      <c r="H14" s="264"/>
      <c r="I14" s="264"/>
      <c r="J14" s="264"/>
      <c r="K14" s="264"/>
      <c r="L14" s="376"/>
    </row>
    <row r="15" spans="1:13" ht="17.25" customHeight="1" x14ac:dyDescent="0.4">
      <c r="A15" s="391"/>
      <c r="B15" s="393"/>
      <c r="C15" s="90"/>
      <c r="D15" s="280"/>
      <c r="E15" s="264" t="s">
        <v>1</v>
      </c>
      <c r="F15" s="264"/>
      <c r="G15" s="264"/>
      <c r="H15" s="264" t="s">
        <v>2</v>
      </c>
      <c r="I15" s="264"/>
      <c r="J15" s="264"/>
      <c r="K15" s="87" t="s">
        <v>167</v>
      </c>
      <c r="L15" s="120" t="s">
        <v>166</v>
      </c>
      <c r="M15" s="105" t="s">
        <v>190</v>
      </c>
    </row>
    <row r="16" spans="1:13" ht="56.1" customHeight="1" x14ac:dyDescent="0.4">
      <c r="A16" s="397" t="s">
        <v>179</v>
      </c>
      <c r="B16" s="398"/>
      <c r="C16" s="101" t="s">
        <v>12</v>
      </c>
      <c r="D16" s="102" t="s">
        <v>6</v>
      </c>
      <c r="E16" s="290"/>
      <c r="F16" s="291"/>
      <c r="G16" s="67" t="s">
        <v>131</v>
      </c>
      <c r="H16" s="290"/>
      <c r="I16" s="291"/>
      <c r="J16" s="67" t="s">
        <v>131</v>
      </c>
      <c r="K16" s="100">
        <v>18</v>
      </c>
      <c r="L16" s="121"/>
      <c r="M16" s="38" t="s">
        <v>191</v>
      </c>
    </row>
    <row r="17" spans="1:13" ht="55.5" customHeight="1" thickBot="1" x14ac:dyDescent="0.45">
      <c r="A17" s="399"/>
      <c r="B17" s="400"/>
      <c r="C17" s="129" t="s">
        <v>11</v>
      </c>
      <c r="D17" s="128" t="s">
        <v>6</v>
      </c>
      <c r="E17" s="395"/>
      <c r="F17" s="396"/>
      <c r="G17" s="118" t="s">
        <v>4</v>
      </c>
      <c r="H17" s="395"/>
      <c r="I17" s="396"/>
      <c r="J17" s="118" t="s">
        <v>4</v>
      </c>
      <c r="K17" s="119">
        <v>100</v>
      </c>
      <c r="L17" s="122"/>
      <c r="M17" s="105"/>
    </row>
    <row r="18" spans="1:13" ht="15.75" customHeight="1" x14ac:dyDescent="0.4">
      <c r="A18" s="390">
        <v>8</v>
      </c>
      <c r="B18" s="392" t="s">
        <v>176</v>
      </c>
      <c r="C18" s="117"/>
      <c r="D18" s="394" t="s">
        <v>0</v>
      </c>
      <c r="E18" s="280" t="s">
        <v>7</v>
      </c>
      <c r="F18" s="280"/>
      <c r="G18" s="280"/>
      <c r="H18" s="280"/>
      <c r="I18" s="280"/>
      <c r="J18" s="280"/>
      <c r="K18" s="280"/>
      <c r="L18" s="401"/>
    </row>
    <row r="19" spans="1:13" ht="17.25" customHeight="1" x14ac:dyDescent="0.4">
      <c r="A19" s="391"/>
      <c r="B19" s="393"/>
      <c r="C19" s="90"/>
      <c r="D19" s="280"/>
      <c r="E19" s="264" t="s">
        <v>1</v>
      </c>
      <c r="F19" s="264"/>
      <c r="G19" s="264"/>
      <c r="H19" s="264" t="s">
        <v>2</v>
      </c>
      <c r="I19" s="264"/>
      <c r="J19" s="264"/>
      <c r="K19" s="87" t="s">
        <v>167</v>
      </c>
      <c r="L19" s="120" t="s">
        <v>166</v>
      </c>
      <c r="M19" s="105"/>
    </row>
    <row r="20" spans="1:13" ht="56.1" customHeight="1" x14ac:dyDescent="0.4">
      <c r="A20" s="397" t="s">
        <v>179</v>
      </c>
      <c r="B20" s="398"/>
      <c r="C20" s="101" t="s">
        <v>12</v>
      </c>
      <c r="D20" s="102" t="s">
        <v>6</v>
      </c>
      <c r="E20" s="290"/>
      <c r="F20" s="291"/>
      <c r="G20" s="67" t="s">
        <v>131</v>
      </c>
      <c r="H20" s="290"/>
      <c r="I20" s="291"/>
      <c r="J20" s="67" t="s">
        <v>131</v>
      </c>
      <c r="K20" s="100">
        <v>18</v>
      </c>
      <c r="L20" s="121"/>
    </row>
    <row r="21" spans="1:13" ht="56.1" customHeight="1" thickBot="1" x14ac:dyDescent="0.45">
      <c r="A21" s="399"/>
      <c r="B21" s="400"/>
      <c r="C21" s="129" t="s">
        <v>11</v>
      </c>
      <c r="D21" s="128" t="s">
        <v>6</v>
      </c>
      <c r="E21" s="395"/>
      <c r="F21" s="396"/>
      <c r="G21" s="118" t="s">
        <v>4</v>
      </c>
      <c r="H21" s="395"/>
      <c r="I21" s="396"/>
      <c r="J21" s="118" t="s">
        <v>4</v>
      </c>
      <c r="K21" s="119">
        <v>100</v>
      </c>
      <c r="L21" s="122"/>
      <c r="M21" s="105"/>
    </row>
    <row r="22" spans="1:13" ht="15.75" customHeight="1" x14ac:dyDescent="0.4">
      <c r="A22" s="390">
        <v>9</v>
      </c>
      <c r="B22" s="392" t="s">
        <v>177</v>
      </c>
      <c r="C22" s="117"/>
      <c r="D22" s="394" t="s">
        <v>0</v>
      </c>
      <c r="E22" s="280" t="s">
        <v>7</v>
      </c>
      <c r="F22" s="280"/>
      <c r="G22" s="280"/>
      <c r="H22" s="280"/>
      <c r="I22" s="280"/>
      <c r="J22" s="280"/>
      <c r="K22" s="280"/>
      <c r="L22" s="401"/>
    </row>
    <row r="23" spans="1:13" ht="17.25" customHeight="1" x14ac:dyDescent="0.4">
      <c r="A23" s="391"/>
      <c r="B23" s="393"/>
      <c r="C23" s="90"/>
      <c r="D23" s="280"/>
      <c r="E23" s="264" t="s">
        <v>1</v>
      </c>
      <c r="F23" s="264"/>
      <c r="G23" s="264"/>
      <c r="H23" s="264" t="s">
        <v>2</v>
      </c>
      <c r="I23" s="264"/>
      <c r="J23" s="264"/>
      <c r="K23" s="87" t="s">
        <v>167</v>
      </c>
      <c r="L23" s="120" t="s">
        <v>166</v>
      </c>
      <c r="M23" s="105"/>
    </row>
    <row r="24" spans="1:13" ht="56.1" customHeight="1" x14ac:dyDescent="0.4">
      <c r="A24" s="397" t="s">
        <v>179</v>
      </c>
      <c r="B24" s="398"/>
      <c r="C24" s="101" t="s">
        <v>12</v>
      </c>
      <c r="D24" s="102" t="s">
        <v>6</v>
      </c>
      <c r="E24" s="290"/>
      <c r="F24" s="291"/>
      <c r="G24" s="67" t="s">
        <v>131</v>
      </c>
      <c r="H24" s="290"/>
      <c r="I24" s="291"/>
      <c r="J24" s="67" t="s">
        <v>131</v>
      </c>
      <c r="K24" s="100">
        <v>18</v>
      </c>
      <c r="L24" s="121"/>
    </row>
    <row r="25" spans="1:13" ht="56.1" customHeight="1" thickBot="1" x14ac:dyDescent="0.45">
      <c r="A25" s="399"/>
      <c r="B25" s="400"/>
      <c r="C25" s="129" t="s">
        <v>11</v>
      </c>
      <c r="D25" s="128" t="s">
        <v>6</v>
      </c>
      <c r="E25" s="395"/>
      <c r="F25" s="396"/>
      <c r="G25" s="118" t="s">
        <v>4</v>
      </c>
      <c r="H25" s="395"/>
      <c r="I25" s="396"/>
      <c r="J25" s="118" t="s">
        <v>4</v>
      </c>
      <c r="K25" s="119">
        <v>100</v>
      </c>
      <c r="L25" s="122"/>
      <c r="M25" s="105"/>
    </row>
    <row r="26" spans="1:13" ht="15.75" customHeight="1" x14ac:dyDescent="0.4">
      <c r="A26" s="403">
        <v>10</v>
      </c>
      <c r="B26" s="402" t="s">
        <v>183</v>
      </c>
      <c r="C26" s="89"/>
      <c r="D26" s="279" t="s">
        <v>0</v>
      </c>
      <c r="E26" s="264" t="s">
        <v>7</v>
      </c>
      <c r="F26" s="264"/>
      <c r="G26" s="264"/>
      <c r="H26" s="264"/>
      <c r="I26" s="264"/>
      <c r="J26" s="264"/>
      <c r="K26" s="264"/>
      <c r="L26" s="376"/>
    </row>
    <row r="27" spans="1:13" ht="17.25" customHeight="1" x14ac:dyDescent="0.4">
      <c r="A27" s="391"/>
      <c r="B27" s="393"/>
      <c r="C27" s="90"/>
      <c r="D27" s="280"/>
      <c r="E27" s="264" t="s">
        <v>1</v>
      </c>
      <c r="F27" s="264"/>
      <c r="G27" s="264"/>
      <c r="H27" s="264" t="s">
        <v>2</v>
      </c>
      <c r="I27" s="264"/>
      <c r="J27" s="264"/>
      <c r="K27" s="87" t="s">
        <v>167</v>
      </c>
      <c r="L27" s="120" t="s">
        <v>166</v>
      </c>
      <c r="M27" s="105"/>
    </row>
    <row r="28" spans="1:13" ht="56.1" customHeight="1" x14ac:dyDescent="0.4">
      <c r="A28" s="397" t="s">
        <v>179</v>
      </c>
      <c r="B28" s="398"/>
      <c r="C28" s="101" t="s">
        <v>12</v>
      </c>
      <c r="D28" s="102" t="s">
        <v>165</v>
      </c>
      <c r="E28" s="290"/>
      <c r="F28" s="291"/>
      <c r="G28" s="67" t="s">
        <v>131</v>
      </c>
      <c r="H28" s="290"/>
      <c r="I28" s="291"/>
      <c r="J28" s="67" t="s">
        <v>131</v>
      </c>
      <c r="K28" s="100">
        <v>18</v>
      </c>
      <c r="L28" s="121"/>
    </row>
    <row r="29" spans="1:13" ht="56.1" customHeight="1" thickBot="1" x14ac:dyDescent="0.45">
      <c r="A29" s="399"/>
      <c r="B29" s="400"/>
      <c r="C29" s="129" t="s">
        <v>11</v>
      </c>
      <c r="D29" s="128" t="s">
        <v>165</v>
      </c>
      <c r="E29" s="395"/>
      <c r="F29" s="396"/>
      <c r="G29" s="118" t="s">
        <v>4</v>
      </c>
      <c r="H29" s="395"/>
      <c r="I29" s="396"/>
      <c r="J29" s="118" t="s">
        <v>4</v>
      </c>
      <c r="K29" s="119">
        <v>100</v>
      </c>
      <c r="L29" s="122"/>
      <c r="M29" s="105"/>
    </row>
    <row r="30" spans="1:13" ht="15.75" customHeight="1" x14ac:dyDescent="0.4">
      <c r="A30" s="403">
        <v>11</v>
      </c>
      <c r="B30" s="402" t="s">
        <v>184</v>
      </c>
      <c r="C30" s="89"/>
      <c r="D30" s="279" t="s">
        <v>0</v>
      </c>
      <c r="E30" s="264" t="s">
        <v>7</v>
      </c>
      <c r="F30" s="264"/>
      <c r="G30" s="264"/>
      <c r="H30" s="264"/>
      <c r="I30" s="264"/>
      <c r="J30" s="264"/>
      <c r="K30" s="264"/>
      <c r="L30" s="376"/>
    </row>
    <row r="31" spans="1:13" ht="17.25" customHeight="1" x14ac:dyDescent="0.4">
      <c r="A31" s="391"/>
      <c r="B31" s="393"/>
      <c r="C31" s="90"/>
      <c r="D31" s="280"/>
      <c r="E31" s="264" t="s">
        <v>1</v>
      </c>
      <c r="F31" s="264"/>
      <c r="G31" s="264"/>
      <c r="H31" s="264" t="s">
        <v>2</v>
      </c>
      <c r="I31" s="264"/>
      <c r="J31" s="264"/>
      <c r="K31" s="87" t="s">
        <v>167</v>
      </c>
      <c r="L31" s="120" t="s">
        <v>166</v>
      </c>
      <c r="M31" s="105"/>
    </row>
    <row r="32" spans="1:13" ht="56.1" customHeight="1" x14ac:dyDescent="0.4">
      <c r="A32" s="397" t="s">
        <v>179</v>
      </c>
      <c r="B32" s="398"/>
      <c r="C32" s="101" t="s">
        <v>12</v>
      </c>
      <c r="D32" s="102" t="s">
        <v>6</v>
      </c>
      <c r="E32" s="290"/>
      <c r="F32" s="291"/>
      <c r="G32" s="67" t="s">
        <v>131</v>
      </c>
      <c r="H32" s="290"/>
      <c r="I32" s="291"/>
      <c r="J32" s="67" t="s">
        <v>131</v>
      </c>
      <c r="K32" s="100">
        <v>18</v>
      </c>
      <c r="L32" s="121"/>
    </row>
    <row r="33" spans="1:13" ht="56.1" customHeight="1" thickBot="1" x14ac:dyDescent="0.45">
      <c r="A33" s="399"/>
      <c r="B33" s="400"/>
      <c r="C33" s="129" t="s">
        <v>11</v>
      </c>
      <c r="D33" s="128" t="s">
        <v>6</v>
      </c>
      <c r="E33" s="395"/>
      <c r="F33" s="396"/>
      <c r="G33" s="118" t="s">
        <v>4</v>
      </c>
      <c r="H33" s="395"/>
      <c r="I33" s="396"/>
      <c r="J33" s="118" t="s">
        <v>4</v>
      </c>
      <c r="K33" s="119">
        <v>100</v>
      </c>
      <c r="L33" s="122"/>
      <c r="M33" s="105"/>
    </row>
  </sheetData>
  <mergeCells count="69">
    <mergeCell ref="A32:B33"/>
    <mergeCell ref="E32:F32"/>
    <mergeCell ref="H32:I32"/>
    <mergeCell ref="E33:F33"/>
    <mergeCell ref="H33:I33"/>
    <mergeCell ref="A6:B11"/>
    <mergeCell ref="A30:A31"/>
    <mergeCell ref="B30:B31"/>
    <mergeCell ref="D30:D31"/>
    <mergeCell ref="E30:L30"/>
    <mergeCell ref="E31:G31"/>
    <mergeCell ref="H31:J31"/>
    <mergeCell ref="A28:B29"/>
    <mergeCell ref="E28:F28"/>
    <mergeCell ref="H28:I28"/>
    <mergeCell ref="E29:F29"/>
    <mergeCell ref="H29:I29"/>
    <mergeCell ref="A26:A27"/>
    <mergeCell ref="B26:B27"/>
    <mergeCell ref="D26:D27"/>
    <mergeCell ref="E26:L26"/>
    <mergeCell ref="E27:G27"/>
    <mergeCell ref="H27:J27"/>
    <mergeCell ref="E22:L22"/>
    <mergeCell ref="E23:G23"/>
    <mergeCell ref="H23:J23"/>
    <mergeCell ref="A24:B25"/>
    <mergeCell ref="E24:F24"/>
    <mergeCell ref="H24:I24"/>
    <mergeCell ref="E25:F25"/>
    <mergeCell ref="H25:I25"/>
    <mergeCell ref="B14:B15"/>
    <mergeCell ref="A14:A15"/>
    <mergeCell ref="A16:B17"/>
    <mergeCell ref="A4:B5"/>
    <mergeCell ref="C5:K5"/>
    <mergeCell ref="C4:K4"/>
    <mergeCell ref="A13:B13"/>
    <mergeCell ref="C13:L13"/>
    <mergeCell ref="D14:D15"/>
    <mergeCell ref="E14:L14"/>
    <mergeCell ref="E15:G15"/>
    <mergeCell ref="H15:J15"/>
    <mergeCell ref="C8:K8"/>
    <mergeCell ref="C9:K9"/>
    <mergeCell ref="C10:K11"/>
    <mergeCell ref="C12:J12"/>
    <mergeCell ref="E19:G19"/>
    <mergeCell ref="H19:J19"/>
    <mergeCell ref="E20:F20"/>
    <mergeCell ref="H20:I20"/>
    <mergeCell ref="A18:A19"/>
    <mergeCell ref="B18:B19"/>
    <mergeCell ref="C6:K6"/>
    <mergeCell ref="C7:K7"/>
    <mergeCell ref="A3:B3"/>
    <mergeCell ref="C3:L3"/>
    <mergeCell ref="A22:A23"/>
    <mergeCell ref="B22:B23"/>
    <mergeCell ref="D22:D23"/>
    <mergeCell ref="E16:F16"/>
    <mergeCell ref="H16:I16"/>
    <mergeCell ref="E17:F17"/>
    <mergeCell ref="H17:I17"/>
    <mergeCell ref="E21:F21"/>
    <mergeCell ref="H21:I21"/>
    <mergeCell ref="A20:B21"/>
    <mergeCell ref="D18:D19"/>
    <mergeCell ref="E18:L18"/>
  </mergeCells>
  <phoneticPr fontId="3"/>
  <pageMargins left="0.35433070866141736" right="0.11811023622047245" top="0.19685039370078741" bottom="0.19685039370078741" header="0.31496062992125984" footer="0.31496062992125984"/>
  <pageSetup paperSize="9" scale="7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4"/>
  <sheetViews>
    <sheetView view="pageBreakPreview" zoomScale="70" zoomScaleNormal="85" zoomScaleSheetLayoutView="70" workbookViewId="0"/>
  </sheetViews>
  <sheetFormatPr defaultRowHeight="18.75" x14ac:dyDescent="0.4"/>
  <cols>
    <col min="1" max="1" width="4.875" customWidth="1"/>
    <col min="2" max="2" width="60.625" customWidth="1"/>
    <col min="3" max="3" width="11.25" customWidth="1"/>
    <col min="4" max="4" width="11.625" customWidth="1"/>
    <col min="5" max="5" width="7.625" customWidth="1"/>
    <col min="6" max="6" width="7" customWidth="1"/>
    <col min="7" max="7" width="12.875" style="236" customWidth="1"/>
    <col min="8" max="9" width="7.625" customWidth="1"/>
    <col min="10" max="10" width="12.875" style="236" customWidth="1"/>
    <col min="11" max="11" width="7.5" customWidth="1"/>
    <col min="12" max="12" width="10.75" customWidth="1"/>
    <col min="13" max="13" width="39.125" style="38" customWidth="1"/>
    <col min="17" max="17" width="7.5" style="180" customWidth="1"/>
    <col min="18" max="18" width="12.75" style="180" customWidth="1"/>
    <col min="19" max="19" width="51.125" style="181" customWidth="1"/>
    <col min="20" max="20" width="20" style="181" customWidth="1"/>
  </cols>
  <sheetData>
    <row r="1" spans="1:21" ht="26.25" customHeight="1" x14ac:dyDescent="0.4">
      <c r="A1" s="204" t="s">
        <v>267</v>
      </c>
      <c r="B1" s="112"/>
      <c r="C1" s="112"/>
      <c r="D1" s="112"/>
      <c r="E1" s="112"/>
      <c r="F1" s="112"/>
      <c r="G1" s="240"/>
      <c r="H1" s="112"/>
      <c r="I1" s="112"/>
      <c r="J1" s="240"/>
      <c r="K1" s="112"/>
      <c r="L1" s="203" t="str">
        <f>各回ごと!L1</f>
        <v>　[３ 年　数　学　］</v>
      </c>
      <c r="M1" s="94"/>
    </row>
    <row r="2" spans="1:21" ht="20.100000000000001" customHeight="1" thickBot="1" x14ac:dyDescent="0.45">
      <c r="A2" s="7"/>
      <c r="B2" s="6"/>
      <c r="C2" s="6"/>
      <c r="F2" s="190" t="s">
        <v>213</v>
      </c>
      <c r="G2" s="245" t="s">
        <v>266</v>
      </c>
      <c r="H2" s="190" t="s">
        <v>214</v>
      </c>
      <c r="L2" s="111"/>
    </row>
    <row r="3" spans="1:21" ht="16.5" customHeight="1" x14ac:dyDescent="0.4">
      <c r="A3" s="370" t="s">
        <v>8</v>
      </c>
      <c r="B3" s="371"/>
      <c r="C3" s="372" t="s">
        <v>9</v>
      </c>
      <c r="D3" s="372"/>
      <c r="E3" s="372"/>
      <c r="F3" s="372"/>
      <c r="G3" s="372"/>
      <c r="H3" s="372"/>
      <c r="I3" s="372"/>
      <c r="J3" s="372"/>
      <c r="K3" s="372"/>
      <c r="L3" s="373"/>
      <c r="Q3" s="181"/>
      <c r="R3" s="181"/>
      <c r="S3" s="182"/>
      <c r="T3" s="182"/>
    </row>
    <row r="4" spans="1:21" ht="21" customHeight="1" x14ac:dyDescent="0.4">
      <c r="A4" s="439" t="s">
        <v>201</v>
      </c>
      <c r="B4" s="440"/>
      <c r="C4" s="443" t="s">
        <v>158</v>
      </c>
      <c r="D4" s="347"/>
      <c r="E4" s="347"/>
      <c r="F4" s="347"/>
      <c r="G4" s="347"/>
      <c r="H4" s="347"/>
      <c r="I4" s="347"/>
      <c r="J4" s="347"/>
      <c r="K4" s="348"/>
      <c r="L4" s="126" t="s">
        <v>139</v>
      </c>
      <c r="Q4" s="181"/>
      <c r="R4" s="181"/>
      <c r="S4" s="182"/>
      <c r="T4" s="182"/>
    </row>
    <row r="5" spans="1:21" ht="38.1" customHeight="1" x14ac:dyDescent="0.4">
      <c r="A5" s="441"/>
      <c r="B5" s="442"/>
      <c r="C5" s="344" t="s">
        <v>197</v>
      </c>
      <c r="D5" s="344"/>
      <c r="E5" s="344"/>
      <c r="F5" s="344"/>
      <c r="G5" s="344"/>
      <c r="H5" s="344"/>
      <c r="I5" s="344"/>
      <c r="J5" s="344"/>
      <c r="K5" s="345"/>
      <c r="L5" s="131"/>
      <c r="M5" s="105"/>
      <c r="Q5" s="181"/>
      <c r="R5" s="181"/>
      <c r="S5" s="182"/>
      <c r="T5" s="182"/>
    </row>
    <row r="6" spans="1:21" ht="38.1" customHeight="1" x14ac:dyDescent="0.4">
      <c r="A6" s="418" t="s">
        <v>202</v>
      </c>
      <c r="B6" s="433"/>
      <c r="C6" s="330" t="s">
        <v>198</v>
      </c>
      <c r="D6" s="330"/>
      <c r="E6" s="330"/>
      <c r="F6" s="330"/>
      <c r="G6" s="330"/>
      <c r="H6" s="330"/>
      <c r="I6" s="330"/>
      <c r="J6" s="330"/>
      <c r="K6" s="331"/>
      <c r="L6" s="132"/>
      <c r="M6" s="105"/>
      <c r="Q6" s="181"/>
      <c r="R6" s="181"/>
      <c r="S6" s="182"/>
      <c r="T6" s="182"/>
    </row>
    <row r="7" spans="1:21" ht="38.1" customHeight="1" x14ac:dyDescent="0.4">
      <c r="A7" s="418"/>
      <c r="B7" s="433"/>
      <c r="C7" s="330" t="s">
        <v>232</v>
      </c>
      <c r="D7" s="330"/>
      <c r="E7" s="330"/>
      <c r="F7" s="330"/>
      <c r="G7" s="330"/>
      <c r="H7" s="330"/>
      <c r="I7" s="330"/>
      <c r="J7" s="330"/>
      <c r="K7" s="331"/>
      <c r="L7" s="132"/>
      <c r="M7" s="105"/>
      <c r="Q7" s="181"/>
      <c r="R7" s="181"/>
      <c r="S7" s="182"/>
      <c r="T7" s="182"/>
    </row>
    <row r="8" spans="1:21" ht="38.1" customHeight="1" x14ac:dyDescent="0.4">
      <c r="A8" s="418"/>
      <c r="B8" s="433"/>
      <c r="C8" s="330" t="s">
        <v>237</v>
      </c>
      <c r="D8" s="330"/>
      <c r="E8" s="330"/>
      <c r="F8" s="330"/>
      <c r="G8" s="330"/>
      <c r="H8" s="330"/>
      <c r="I8" s="330"/>
      <c r="J8" s="330"/>
      <c r="K8" s="331"/>
      <c r="L8" s="132"/>
      <c r="M8" s="105"/>
      <c r="Q8" s="181"/>
      <c r="R8" s="181"/>
      <c r="S8" s="182"/>
      <c r="T8" s="182"/>
    </row>
    <row r="9" spans="1:21" ht="27.95" customHeight="1" x14ac:dyDescent="0.4">
      <c r="A9" s="418"/>
      <c r="B9" s="433"/>
      <c r="C9" s="323" t="s">
        <v>200</v>
      </c>
      <c r="D9" s="323"/>
      <c r="E9" s="323"/>
      <c r="F9" s="323"/>
      <c r="G9" s="323"/>
      <c r="H9" s="323"/>
      <c r="I9" s="323"/>
      <c r="J9" s="323"/>
      <c r="K9" s="324"/>
      <c r="L9" s="131"/>
      <c r="M9" s="45"/>
      <c r="Q9" s="181"/>
      <c r="R9" s="181"/>
      <c r="S9" s="182"/>
      <c r="T9" s="182"/>
    </row>
    <row r="10" spans="1:21" ht="17.25" customHeight="1" x14ac:dyDescent="0.4">
      <c r="A10" s="418"/>
      <c r="B10" s="433"/>
      <c r="C10" s="317" t="s">
        <v>259</v>
      </c>
      <c r="D10" s="317"/>
      <c r="E10" s="317"/>
      <c r="F10" s="317"/>
      <c r="G10" s="317"/>
      <c r="H10" s="317"/>
      <c r="I10" s="317"/>
      <c r="J10" s="317"/>
      <c r="K10" s="318"/>
      <c r="L10" s="127" t="s">
        <v>143</v>
      </c>
      <c r="M10" s="45"/>
      <c r="Q10" s="181"/>
      <c r="R10" s="181"/>
      <c r="S10" s="182"/>
      <c r="T10" s="182"/>
    </row>
    <row r="11" spans="1:21" ht="87.75" customHeight="1" thickBot="1" x14ac:dyDescent="0.45">
      <c r="A11" s="399"/>
      <c r="B11" s="434"/>
      <c r="C11" s="361"/>
      <c r="D11" s="361"/>
      <c r="E11" s="361"/>
      <c r="F11" s="361"/>
      <c r="G11" s="361"/>
      <c r="H11" s="361"/>
      <c r="I11" s="361"/>
      <c r="J11" s="361"/>
      <c r="K11" s="362"/>
      <c r="L11" s="122"/>
      <c r="M11" s="195" t="s">
        <v>270</v>
      </c>
      <c r="Q11" s="181"/>
      <c r="R11" s="181"/>
      <c r="S11" s="182"/>
      <c r="T11" s="182"/>
    </row>
    <row r="12" spans="1:21" ht="12" customHeight="1" thickBot="1" x14ac:dyDescent="0.25">
      <c r="A12" s="123"/>
      <c r="B12" s="46"/>
      <c r="C12" s="417"/>
      <c r="D12" s="417"/>
      <c r="E12" s="417"/>
      <c r="F12" s="417"/>
      <c r="G12" s="417"/>
      <c r="H12" s="417"/>
      <c r="I12" s="417"/>
      <c r="J12" s="417"/>
      <c r="K12" s="142"/>
      <c r="L12" s="125"/>
      <c r="M12" s="222"/>
      <c r="Q12" s="181"/>
      <c r="R12" s="181"/>
      <c r="S12" s="182"/>
      <c r="T12" s="182"/>
    </row>
    <row r="13" spans="1:21" ht="16.5" customHeight="1" x14ac:dyDescent="0.4">
      <c r="A13" s="370" t="s">
        <v>8</v>
      </c>
      <c r="B13" s="371"/>
      <c r="C13" s="372" t="s">
        <v>9</v>
      </c>
      <c r="D13" s="372"/>
      <c r="E13" s="372"/>
      <c r="F13" s="372"/>
      <c r="G13" s="372"/>
      <c r="H13" s="372"/>
      <c r="I13" s="372"/>
      <c r="J13" s="372"/>
      <c r="K13" s="372"/>
      <c r="L13" s="373"/>
      <c r="M13" s="222"/>
      <c r="Q13" s="181"/>
      <c r="R13" s="181"/>
      <c r="S13" s="182"/>
      <c r="T13" s="182"/>
    </row>
    <row r="14" spans="1:21" ht="15.75" customHeight="1" x14ac:dyDescent="0.4">
      <c r="A14" s="420" t="s">
        <v>251</v>
      </c>
      <c r="B14" s="431" t="str">
        <f>IFERROR(VLOOKUP(DBCS(A14),各回ごと!$Q$4:$T$15,2,FALSE)&amp;"","")</f>
        <v>式の計算</v>
      </c>
      <c r="C14" s="165"/>
      <c r="D14" s="279" t="s">
        <v>0</v>
      </c>
      <c r="E14" s="264" t="s">
        <v>7</v>
      </c>
      <c r="F14" s="264"/>
      <c r="G14" s="264"/>
      <c r="H14" s="264"/>
      <c r="I14" s="264"/>
      <c r="J14" s="264"/>
      <c r="K14" s="264"/>
      <c r="L14" s="376"/>
      <c r="M14" s="222"/>
      <c r="Q14" s="181"/>
      <c r="R14" s="181"/>
      <c r="S14" s="182"/>
      <c r="T14" s="182"/>
    </row>
    <row r="15" spans="1:21" ht="17.25" customHeight="1" x14ac:dyDescent="0.4">
      <c r="A15" s="421"/>
      <c r="B15" s="432"/>
      <c r="C15" s="166"/>
      <c r="D15" s="280"/>
      <c r="E15" s="264" t="s">
        <v>1</v>
      </c>
      <c r="F15" s="264"/>
      <c r="G15" s="264"/>
      <c r="H15" s="264" t="s">
        <v>2</v>
      </c>
      <c r="I15" s="264"/>
      <c r="J15" s="264"/>
      <c r="K15" s="314" t="s">
        <v>167</v>
      </c>
      <c r="L15" s="377"/>
      <c r="M15" s="105"/>
      <c r="Q15" s="181"/>
      <c r="R15" s="181"/>
      <c r="S15" s="182"/>
      <c r="T15" s="182"/>
      <c r="U15" s="182"/>
    </row>
    <row r="16" spans="1:21" ht="77.25" customHeight="1" x14ac:dyDescent="0.4">
      <c r="A16" s="435" t="str">
        <f>IFERROR(VLOOKUP(DBCS(A14),各回ごと!$Q$4:$T$15,3,FALSE)&amp;"","")</f>
        <v>学習の目標　（Can-Doチェック)
□多項式と単項式の乗除の計算ができる。
□分配法則を使って，多項式の乗法の計算ができる。
□乗法の公式を使った式の展開ができる。
□因数分解ができる。
□因数分解を利用して，数の計算をしたり式の値を求めたりできる。
□式の計算を使って，数の性質を証明することができる。
□より効率的な因数分解の方法を考えることができる。</v>
      </c>
      <c r="B16" s="436"/>
      <c r="C16" s="167" t="s">
        <v>12</v>
      </c>
      <c r="D16" s="102" t="s">
        <v>6</v>
      </c>
      <c r="E16" s="363"/>
      <c r="F16" s="364"/>
      <c r="G16" s="233" t="str">
        <f>"/"&amp;IFERROR(VLOOKUP(A14,各回ごと!$Q$3:$Y$12,5,FALSE)&amp;"","")&amp;"問"</f>
        <v>/12問</v>
      </c>
      <c r="H16" s="363"/>
      <c r="I16" s="364"/>
      <c r="J16" s="233" t="str">
        <f>"/"&amp;IFERROR(VLOOKUP(A14,各回ごと!$Q$3:$Y$12,6,FALSE)&amp;"","")&amp;"問"</f>
        <v>/3問</v>
      </c>
      <c r="K16" s="365" t="str">
        <f>"/"&amp;IFERROR(VLOOKUP(A14,各回ごと!$Q$3:$Y$12,7,FALSE)&amp;"","")&amp;"問"</f>
        <v>/15問</v>
      </c>
      <c r="L16" s="366"/>
      <c r="Q16" s="181"/>
      <c r="R16" s="181"/>
      <c r="S16" s="182"/>
      <c r="T16" s="182"/>
      <c r="U16" s="182"/>
    </row>
    <row r="17" spans="1:21" ht="77.25" customHeight="1" x14ac:dyDescent="0.4">
      <c r="A17" s="437"/>
      <c r="B17" s="438"/>
      <c r="C17" s="171" t="s">
        <v>11</v>
      </c>
      <c r="D17" s="160" t="s">
        <v>6</v>
      </c>
      <c r="E17" s="290"/>
      <c r="F17" s="291"/>
      <c r="G17" s="233" t="str">
        <f>"/"&amp;IFERROR(VLOOKUP(A14,各回ごと!$Q$3:$Y$12,8,FALSE)&amp;"","")&amp;"点"</f>
        <v>/70点</v>
      </c>
      <c r="H17" s="327"/>
      <c r="I17" s="328"/>
      <c r="J17" s="233" t="str">
        <f>"/"&amp;IFERROR(VLOOKUP(A14,各回ごと!$Q$3:$Y$12,9,FALSE)&amp;"","")&amp;"点"</f>
        <v>/30点</v>
      </c>
      <c r="K17" s="365" t="s">
        <v>235</v>
      </c>
      <c r="L17" s="366"/>
      <c r="M17" s="105"/>
      <c r="Q17" s="181"/>
      <c r="R17" s="181"/>
      <c r="S17" s="182"/>
      <c r="T17" s="182"/>
      <c r="U17" s="182"/>
    </row>
    <row r="18" spans="1:21" ht="15" customHeight="1" thickBot="1" x14ac:dyDescent="0.45">
      <c r="A18" s="444" t="str">
        <f>IFERROR(VLOOKUP(DBCS(A14),各回ごと!$Q$4:$T$15,4,FALSE)&amp;"","")</f>
        <v>〈教科書ページ〉東京書籍p.9～40　啓林館p.10～37　学校図書p.12～43　大日本図書p.12～43　教育出版p.12～43　日本文教出版p.10～38　数研出版p.15～39</v>
      </c>
      <c r="B18" s="445"/>
      <c r="C18" s="445"/>
      <c r="D18" s="445"/>
      <c r="E18" s="445"/>
      <c r="F18" s="445"/>
      <c r="G18" s="445"/>
      <c r="H18" s="445"/>
      <c r="I18" s="445"/>
      <c r="J18" s="445"/>
      <c r="K18" s="445"/>
      <c r="L18" s="446"/>
      <c r="M18" s="105"/>
      <c r="Q18" s="181"/>
      <c r="R18" s="181"/>
      <c r="S18" s="182"/>
      <c r="T18" s="182"/>
      <c r="U18" s="182"/>
    </row>
    <row r="19" spans="1:21" ht="15.75" customHeight="1" x14ac:dyDescent="0.4">
      <c r="A19" s="420" t="s">
        <v>252</v>
      </c>
      <c r="B19" s="422" t="str">
        <f>IFERROR(VLOOKUP(DBCS(A19),各回ごと!$Q$4:$T$15,2,FALSE)&amp;"","")</f>
        <v>平方根</v>
      </c>
      <c r="C19" s="172"/>
      <c r="D19" s="424" t="s">
        <v>0</v>
      </c>
      <c r="E19" s="425" t="s">
        <v>7</v>
      </c>
      <c r="F19" s="425"/>
      <c r="G19" s="425"/>
      <c r="H19" s="425"/>
      <c r="I19" s="425"/>
      <c r="J19" s="425"/>
      <c r="K19" s="425"/>
      <c r="L19" s="426"/>
      <c r="Q19" s="181"/>
      <c r="R19" s="181"/>
      <c r="S19" s="182"/>
      <c r="T19" s="182"/>
      <c r="U19" s="182"/>
    </row>
    <row r="20" spans="1:21" ht="17.25" customHeight="1" x14ac:dyDescent="0.4">
      <c r="A20" s="421"/>
      <c r="B20" s="423"/>
      <c r="C20" s="166"/>
      <c r="D20" s="280"/>
      <c r="E20" s="264" t="s">
        <v>1</v>
      </c>
      <c r="F20" s="264"/>
      <c r="G20" s="264"/>
      <c r="H20" s="264" t="s">
        <v>2</v>
      </c>
      <c r="I20" s="264"/>
      <c r="J20" s="264"/>
      <c r="K20" s="314" t="s">
        <v>167</v>
      </c>
      <c r="L20" s="377"/>
      <c r="M20" s="105"/>
      <c r="Q20" s="181"/>
      <c r="R20" s="181"/>
      <c r="S20" s="182"/>
      <c r="T20" s="182"/>
      <c r="U20" s="182"/>
    </row>
    <row r="21" spans="1:21" ht="77.25" customHeight="1" x14ac:dyDescent="0.4">
      <c r="A21" s="427" t="str">
        <f>IFERROR(VLOOKUP(DBCS(A19),各回ごと!$Q$4:$T$15,3,FALSE)&amp;"","")</f>
        <v>学習の目標　（Can-Doチェック)
□平方根の意味や，数の大小がわかる。
□有理数，無理数を理解している。
□根号をふくむ式の計算ができる。
□分配法則や乗法の公式を使って，根号をふくむ式の計算ができる。
□式の値を求めることができる。
□平方根の性質や考え方を使って問題を解くことができる。
□より効率的な計算の方法を考えることができる。</v>
      </c>
      <c r="B21" s="428"/>
      <c r="C21" s="167" t="s">
        <v>12</v>
      </c>
      <c r="D21" s="102" t="s">
        <v>6</v>
      </c>
      <c r="E21" s="363"/>
      <c r="F21" s="364"/>
      <c r="G21" s="233" t="str">
        <f>"/"&amp;IFERROR(VLOOKUP(A19,各回ごと!$Q$3:$Y$12,5,FALSE)&amp;"","")&amp;"問"</f>
        <v>/11問</v>
      </c>
      <c r="H21" s="363"/>
      <c r="I21" s="364"/>
      <c r="J21" s="233" t="str">
        <f>"/"&amp;IFERROR(VLOOKUP(A19,各回ごと!$Q$3:$Y$12,6,FALSE)&amp;"","")&amp;"問"</f>
        <v>/2問</v>
      </c>
      <c r="K21" s="365" t="str">
        <f>"/"&amp;IFERROR(VLOOKUP(A19,各回ごと!$Q$3:$Y$12,7,FALSE)&amp;"","")&amp;"問"</f>
        <v>/13問</v>
      </c>
      <c r="L21" s="366"/>
      <c r="Q21" s="181"/>
      <c r="R21" s="181"/>
      <c r="S21" s="182"/>
      <c r="T21" s="182"/>
      <c r="U21" s="182"/>
    </row>
    <row r="22" spans="1:21" ht="77.25" customHeight="1" x14ac:dyDescent="0.4">
      <c r="A22" s="429"/>
      <c r="B22" s="430"/>
      <c r="C22" s="171" t="s">
        <v>11</v>
      </c>
      <c r="D22" s="160" t="s">
        <v>6</v>
      </c>
      <c r="E22" s="290"/>
      <c r="F22" s="291"/>
      <c r="G22" s="233" t="str">
        <f>"/"&amp;IFERROR(VLOOKUP(A19,各回ごと!$Q$3:$Y$12,8,FALSE)&amp;"","")&amp;"点"</f>
        <v>/64点</v>
      </c>
      <c r="H22" s="327"/>
      <c r="I22" s="328"/>
      <c r="J22" s="233" t="str">
        <f>"/"&amp;IFERROR(VLOOKUP(A19,各回ごと!$Q$3:$Y$12,9,FALSE)&amp;"","")&amp;"点"</f>
        <v>/36点</v>
      </c>
      <c r="K22" s="365" t="s">
        <v>235</v>
      </c>
      <c r="L22" s="366"/>
      <c r="M22" s="105"/>
      <c r="Q22" s="181"/>
      <c r="R22" s="181"/>
      <c r="S22" s="182"/>
      <c r="T22" s="182"/>
      <c r="U22" s="182"/>
    </row>
    <row r="23" spans="1:21" ht="15" customHeight="1" thickBot="1" x14ac:dyDescent="0.45">
      <c r="A23" s="447" t="str">
        <f>IFERROR(VLOOKUP(DBCS(A19),各回ごと!$Q$4:$T$15,4,FALSE)&amp;"","")</f>
        <v>〈教科書ページ〉東京書籍p.41～68　啓林館p.38～65　学校図書p.44～73　大日本図書p.44～76　教育出版p.46～77　日本文教出版p.40～66　数研出版p.41～71</v>
      </c>
      <c r="B23" s="448"/>
      <c r="C23" s="448"/>
      <c r="D23" s="448"/>
      <c r="E23" s="448"/>
      <c r="F23" s="448"/>
      <c r="G23" s="448"/>
      <c r="H23" s="448"/>
      <c r="I23" s="448"/>
      <c r="J23" s="448"/>
      <c r="K23" s="448"/>
      <c r="L23" s="449"/>
      <c r="M23" s="105"/>
      <c r="Q23" s="181"/>
      <c r="R23" s="181"/>
      <c r="S23" s="182"/>
      <c r="T23" s="182"/>
      <c r="U23" s="182"/>
    </row>
    <row r="24" spans="1:21" ht="15.75" customHeight="1" x14ac:dyDescent="0.4">
      <c r="A24" s="420" t="s">
        <v>253</v>
      </c>
      <c r="B24" s="422" t="str">
        <f>IFERROR(VLOOKUP(DBCS(A24),各回ごと!$Q$4:$T$15,2,FALSE)&amp;"","")</f>
        <v>2次方程式</v>
      </c>
      <c r="C24" s="172"/>
      <c r="D24" s="424" t="s">
        <v>0</v>
      </c>
      <c r="E24" s="425" t="s">
        <v>7</v>
      </c>
      <c r="F24" s="425"/>
      <c r="G24" s="425"/>
      <c r="H24" s="425"/>
      <c r="I24" s="425"/>
      <c r="J24" s="425"/>
      <c r="K24" s="425"/>
      <c r="L24" s="426"/>
      <c r="Q24" s="181"/>
      <c r="R24" s="181"/>
      <c r="S24" s="182"/>
      <c r="T24" s="182"/>
      <c r="U24" s="182"/>
    </row>
    <row r="25" spans="1:21" ht="17.25" customHeight="1" x14ac:dyDescent="0.4">
      <c r="A25" s="421"/>
      <c r="B25" s="423"/>
      <c r="C25" s="166"/>
      <c r="D25" s="280"/>
      <c r="E25" s="264" t="s">
        <v>1</v>
      </c>
      <c r="F25" s="264"/>
      <c r="G25" s="264"/>
      <c r="H25" s="264" t="s">
        <v>2</v>
      </c>
      <c r="I25" s="264"/>
      <c r="J25" s="264"/>
      <c r="K25" s="314" t="s">
        <v>167</v>
      </c>
      <c r="L25" s="377"/>
      <c r="M25" s="105"/>
      <c r="Q25" s="181"/>
      <c r="R25" s="181"/>
      <c r="S25" s="182"/>
      <c r="T25" s="182"/>
      <c r="U25" s="182"/>
    </row>
    <row r="26" spans="1:21" ht="77.25" customHeight="1" x14ac:dyDescent="0.4">
      <c r="A26" s="427" t="str">
        <f>IFERROR(VLOOKUP(DBCS(A24),各回ごと!$Q$4:$T$15,3,FALSE)&amp;"","")</f>
        <v>学習の目標　（Can-Doチェック)
□2次方程式の解の意味を理解している。
□2次方程式の解き方を理解している。
□いろいろな2次方程式を解くことができる。
□2次方程式の解を使って問題を解くことができる。
□2次方程式を利用して，数についての問題や動点についての問題を解くことができる。
□より効率的な解き方を考えることができる。</v>
      </c>
      <c r="B26" s="428"/>
      <c r="C26" s="169" t="s">
        <v>12</v>
      </c>
      <c r="D26" s="102" t="s">
        <v>6</v>
      </c>
      <c r="E26" s="363"/>
      <c r="F26" s="364"/>
      <c r="G26" s="233" t="str">
        <f>"/"&amp;IFERROR(VLOOKUP(A24,各回ごと!$Q$3:$Y$12,5,FALSE)&amp;"","")&amp;"問"</f>
        <v>/9問</v>
      </c>
      <c r="H26" s="363"/>
      <c r="I26" s="364"/>
      <c r="J26" s="233" t="str">
        <f>"/"&amp;IFERROR(VLOOKUP(A24,各回ごと!$Q$3:$Y$12,6,FALSE)&amp;"","")&amp;"問"</f>
        <v>/2問</v>
      </c>
      <c r="K26" s="365" t="str">
        <f>"/"&amp;IFERROR(VLOOKUP(A24,各回ごと!$Q$3:$Y$12,7,FALSE)&amp;"","")&amp;"問"</f>
        <v>/11問</v>
      </c>
      <c r="L26" s="366"/>
      <c r="Q26" s="181"/>
      <c r="R26" s="181"/>
      <c r="S26" s="182"/>
      <c r="T26" s="182"/>
      <c r="U26" s="182"/>
    </row>
    <row r="27" spans="1:21" ht="77.25" customHeight="1" x14ac:dyDescent="0.4">
      <c r="A27" s="429"/>
      <c r="B27" s="430"/>
      <c r="C27" s="170" t="s">
        <v>11</v>
      </c>
      <c r="D27" s="160" t="s">
        <v>6</v>
      </c>
      <c r="E27" s="290"/>
      <c r="F27" s="291"/>
      <c r="G27" s="233" t="str">
        <f>"/"&amp;IFERROR(VLOOKUP(A24,各回ごと!$Q$3:$Y$12,8,FALSE)&amp;"","")&amp;"点"</f>
        <v>/70点</v>
      </c>
      <c r="H27" s="327"/>
      <c r="I27" s="328"/>
      <c r="J27" s="233" t="str">
        <f>"/"&amp;IFERROR(VLOOKUP(A24,各回ごと!$Q$3:$Y$12,9,FALSE)&amp;"","")&amp;"点"</f>
        <v>/30点</v>
      </c>
      <c r="K27" s="365" t="s">
        <v>235</v>
      </c>
      <c r="L27" s="366"/>
      <c r="M27" s="105"/>
      <c r="Q27" s="181"/>
      <c r="R27" s="181"/>
      <c r="S27" s="182"/>
      <c r="T27" s="182"/>
      <c r="U27" s="182"/>
    </row>
    <row r="28" spans="1:21" ht="15" customHeight="1" thickBot="1" x14ac:dyDescent="0.45">
      <c r="A28" s="447" t="str">
        <f>IFERROR(VLOOKUP(DBCS(A24),各回ごと!$Q$4:$T$15,4,FALSE)&amp;"","")</f>
        <v>〈教科書ページ〉東京書籍p.69～92　啓林館p.66～89　学校図書p.74～98　大日本図書p.78～99　教育出版p.78～101　日本文教出版p.68～86　数研出版p.73～95</v>
      </c>
      <c r="B28" s="448"/>
      <c r="C28" s="448"/>
      <c r="D28" s="448"/>
      <c r="E28" s="448"/>
      <c r="F28" s="448"/>
      <c r="G28" s="448"/>
      <c r="H28" s="448"/>
      <c r="I28" s="448"/>
      <c r="J28" s="448"/>
      <c r="K28" s="448"/>
      <c r="L28" s="449"/>
      <c r="M28" s="105"/>
      <c r="Q28" s="181"/>
      <c r="R28" s="181"/>
      <c r="S28" s="182"/>
      <c r="T28" s="182"/>
      <c r="U28" s="182"/>
    </row>
    <row r="29" spans="1:21" ht="15.75" customHeight="1" x14ac:dyDescent="0.4">
      <c r="A29" s="420"/>
      <c r="B29" s="422" t="str">
        <f>IFERROR(VLOOKUP(DBCS(A29),各回ごと!$Q$4:$T$15,2,FALSE)&amp;"","")</f>
        <v/>
      </c>
      <c r="C29" s="172"/>
      <c r="D29" s="424" t="s">
        <v>0</v>
      </c>
      <c r="E29" s="425" t="s">
        <v>7</v>
      </c>
      <c r="F29" s="425"/>
      <c r="G29" s="425"/>
      <c r="H29" s="425"/>
      <c r="I29" s="425"/>
      <c r="J29" s="425"/>
      <c r="K29" s="425"/>
      <c r="L29" s="426"/>
      <c r="Q29" s="181"/>
      <c r="R29" s="181"/>
      <c r="S29" s="182"/>
      <c r="T29" s="182"/>
      <c r="U29" s="182"/>
    </row>
    <row r="30" spans="1:21" ht="17.25" customHeight="1" x14ac:dyDescent="0.4">
      <c r="A30" s="421"/>
      <c r="B30" s="423"/>
      <c r="C30" s="166"/>
      <c r="D30" s="280"/>
      <c r="E30" s="264" t="s">
        <v>1</v>
      </c>
      <c r="F30" s="264"/>
      <c r="G30" s="264"/>
      <c r="H30" s="264" t="s">
        <v>2</v>
      </c>
      <c r="I30" s="264"/>
      <c r="J30" s="264"/>
      <c r="K30" s="314" t="s">
        <v>167</v>
      </c>
      <c r="L30" s="377"/>
      <c r="M30" s="105"/>
      <c r="Q30" s="181"/>
      <c r="R30" s="181"/>
      <c r="S30" s="182"/>
      <c r="T30" s="182"/>
    </row>
    <row r="31" spans="1:21" ht="77.25" customHeight="1" x14ac:dyDescent="0.4">
      <c r="A31" s="427" t="str">
        <f>IFERROR(VLOOKUP(DBCS(A29),各回ごと!$Q$4:$T$15,3,FALSE)&amp;"","")</f>
        <v/>
      </c>
      <c r="B31" s="428"/>
      <c r="C31" s="167" t="s">
        <v>12</v>
      </c>
      <c r="D31" s="238" t="s">
        <v>6</v>
      </c>
      <c r="E31" s="363"/>
      <c r="F31" s="364"/>
      <c r="G31" s="233" t="str">
        <f>"/"&amp;IFERROR(VLOOKUP(A29,各回ごと!$Q$3:$Y$12,5,FALSE)&amp;"","")&amp;"問"</f>
        <v>/問</v>
      </c>
      <c r="H31" s="363"/>
      <c r="I31" s="364"/>
      <c r="J31" s="233" t="str">
        <f>"/"&amp;IFERROR(VLOOKUP(A29,各回ごと!$Q$3:$Y$12,6,FALSE)&amp;"","")&amp;"問"</f>
        <v>/問</v>
      </c>
      <c r="K31" s="365" t="str">
        <f>"/"&amp;IFERROR(VLOOKUP(A29,各回ごと!$Q$3:$Y$12,7,FALSE)&amp;"","")&amp;"問"</f>
        <v>/問</v>
      </c>
      <c r="L31" s="366"/>
      <c r="Q31" s="181"/>
      <c r="R31" s="181"/>
      <c r="S31" s="182"/>
      <c r="T31" s="182"/>
    </row>
    <row r="32" spans="1:21" ht="77.25" customHeight="1" x14ac:dyDescent="0.4">
      <c r="A32" s="429"/>
      <c r="B32" s="430"/>
      <c r="C32" s="171" t="s">
        <v>11</v>
      </c>
      <c r="D32" s="160" t="s">
        <v>6</v>
      </c>
      <c r="E32" s="290"/>
      <c r="F32" s="291"/>
      <c r="G32" s="233" t="str">
        <f>"/"&amp;IFERROR(VLOOKUP(A29,各回ごと!$Q$3:$Y$12,8,FALSE)&amp;"","")&amp;"点"</f>
        <v>/点</v>
      </c>
      <c r="H32" s="327"/>
      <c r="I32" s="328"/>
      <c r="J32" s="233" t="str">
        <f>"/"&amp;IFERROR(VLOOKUP(A29,各回ごと!$Q$3:$Y$12,9,FALSE)&amp;"","")&amp;"点"</f>
        <v>/点</v>
      </c>
      <c r="K32" s="365" t="s">
        <v>235</v>
      </c>
      <c r="L32" s="366"/>
      <c r="M32" s="105"/>
      <c r="Q32" s="181"/>
      <c r="R32" s="181"/>
      <c r="S32" s="182"/>
      <c r="T32" s="182"/>
    </row>
    <row r="33" spans="1:20" ht="15" customHeight="1" thickBot="1" x14ac:dyDescent="0.45">
      <c r="A33" s="447" t="str">
        <f>IFERROR(VLOOKUP(DBCS(A29),各回ごと!$Q$4:$T$15,4,FALSE)&amp;"","")</f>
        <v/>
      </c>
      <c r="B33" s="448"/>
      <c r="C33" s="448"/>
      <c r="D33" s="448"/>
      <c r="E33" s="448"/>
      <c r="F33" s="448"/>
      <c r="G33" s="448"/>
      <c r="H33" s="448"/>
      <c r="I33" s="448"/>
      <c r="J33" s="448"/>
      <c r="K33" s="448"/>
      <c r="L33" s="449"/>
      <c r="M33" s="105"/>
      <c r="Q33" s="181"/>
      <c r="R33" s="181"/>
      <c r="S33" s="182"/>
      <c r="T33" s="182"/>
    </row>
    <row r="34" spans="1:20" ht="15.75" customHeight="1" x14ac:dyDescent="0.4">
      <c r="A34" s="420"/>
      <c r="B34" s="422" t="str">
        <f>IFERROR(VLOOKUP(DBCS(A34),各回ごと!$Q$4:$T$15,2,FALSE)&amp;"","")</f>
        <v/>
      </c>
      <c r="C34" s="172"/>
      <c r="D34" s="424" t="s">
        <v>0</v>
      </c>
      <c r="E34" s="425" t="s">
        <v>7</v>
      </c>
      <c r="F34" s="425"/>
      <c r="G34" s="425"/>
      <c r="H34" s="425"/>
      <c r="I34" s="425"/>
      <c r="J34" s="425"/>
      <c r="K34" s="425"/>
      <c r="L34" s="426"/>
      <c r="Q34" s="181"/>
      <c r="R34" s="181"/>
      <c r="S34" s="182"/>
      <c r="T34" s="182"/>
    </row>
    <row r="35" spans="1:20" ht="17.25" customHeight="1" x14ac:dyDescent="0.4">
      <c r="A35" s="421"/>
      <c r="B35" s="423"/>
      <c r="C35" s="166"/>
      <c r="D35" s="280"/>
      <c r="E35" s="264" t="s">
        <v>1</v>
      </c>
      <c r="F35" s="264"/>
      <c r="G35" s="264"/>
      <c r="H35" s="264" t="s">
        <v>2</v>
      </c>
      <c r="I35" s="264"/>
      <c r="J35" s="264"/>
      <c r="K35" s="314" t="s">
        <v>167</v>
      </c>
      <c r="L35" s="377"/>
      <c r="M35" s="105"/>
      <c r="Q35" s="181"/>
      <c r="R35" s="181"/>
      <c r="S35" s="182"/>
      <c r="T35" s="182"/>
    </row>
    <row r="36" spans="1:20" ht="77.25" customHeight="1" x14ac:dyDescent="0.4">
      <c r="A36" s="427" t="str">
        <f>IFERROR(VLOOKUP(DBCS(A34),各回ごと!$Q$4:$T$15,3,FALSE)&amp;"","")</f>
        <v/>
      </c>
      <c r="B36" s="428"/>
      <c r="C36" s="167" t="s">
        <v>12</v>
      </c>
      <c r="D36" s="102" t="s">
        <v>6</v>
      </c>
      <c r="E36" s="363"/>
      <c r="F36" s="364"/>
      <c r="G36" s="233" t="str">
        <f>"/"&amp;IFERROR(VLOOKUP(A34,各回ごと!$Q$3:$Y$12,5,FALSE)&amp;"","")&amp;"問"</f>
        <v>/問</v>
      </c>
      <c r="H36" s="363"/>
      <c r="I36" s="364"/>
      <c r="J36" s="233" t="str">
        <f>"/"&amp;IFERROR(VLOOKUP(A34,各回ごと!$Q$3:$Y$12,6,FALSE)&amp;"","")&amp;"問"</f>
        <v>/問</v>
      </c>
      <c r="K36" s="365" t="str">
        <f>"/"&amp;IFERROR(VLOOKUP(A34,各回ごと!$Q$3:$Y$12,7,FALSE)&amp;"","")&amp;"問"</f>
        <v>/問</v>
      </c>
      <c r="L36" s="366"/>
      <c r="Q36" s="181"/>
      <c r="R36" s="181"/>
      <c r="S36" s="182"/>
      <c r="T36" s="182"/>
    </row>
    <row r="37" spans="1:20" ht="77.25" customHeight="1" x14ac:dyDescent="0.4">
      <c r="A37" s="429"/>
      <c r="B37" s="430"/>
      <c r="C37" s="171" t="s">
        <v>11</v>
      </c>
      <c r="D37" s="160" t="s">
        <v>6</v>
      </c>
      <c r="E37" s="290"/>
      <c r="F37" s="291"/>
      <c r="G37" s="233" t="str">
        <f>"/"&amp;IFERROR(VLOOKUP(A34,各回ごと!$Q$3:$Y$12,8,FALSE)&amp;"","")&amp;"点"</f>
        <v>/点</v>
      </c>
      <c r="H37" s="327"/>
      <c r="I37" s="328"/>
      <c r="J37" s="233" t="str">
        <f>"/"&amp;IFERROR(VLOOKUP(A34,各回ごと!$Q$3:$Y$12,9,FALSE)&amp;"","")&amp;"点"</f>
        <v>/点</v>
      </c>
      <c r="K37" s="365" t="s">
        <v>235</v>
      </c>
      <c r="L37" s="366"/>
      <c r="M37" s="105"/>
    </row>
    <row r="38" spans="1:20" ht="16.5" customHeight="1" thickBot="1" x14ac:dyDescent="0.45">
      <c r="A38" s="447" t="str">
        <f>IFERROR(VLOOKUP(DBCS(A34),各回ごと!$Q$4:$T$15,4,FALSE)&amp;"","")</f>
        <v/>
      </c>
      <c r="B38" s="448"/>
      <c r="C38" s="448"/>
      <c r="D38" s="448"/>
      <c r="E38" s="448"/>
      <c r="F38" s="448"/>
      <c r="G38" s="448"/>
      <c r="H38" s="448"/>
      <c r="I38" s="448"/>
      <c r="J38" s="448"/>
      <c r="K38" s="448"/>
      <c r="L38" s="449"/>
    </row>
    <row r="39" spans="1:20" s="234" customFormat="1" ht="15.75" customHeight="1" x14ac:dyDescent="0.4">
      <c r="A39" s="420"/>
      <c r="B39" s="422" t="str">
        <f>IFERROR(VLOOKUP(DBCS(A39),各回ごと!$Q$4:$T$15,2,FALSE)&amp;"","")</f>
        <v/>
      </c>
      <c r="C39" s="241"/>
      <c r="D39" s="424" t="s">
        <v>0</v>
      </c>
      <c r="E39" s="425" t="s">
        <v>7</v>
      </c>
      <c r="F39" s="425"/>
      <c r="G39" s="425"/>
      <c r="H39" s="425"/>
      <c r="I39" s="425"/>
      <c r="J39" s="425"/>
      <c r="K39" s="425"/>
      <c r="L39" s="426"/>
      <c r="M39" s="237"/>
      <c r="Q39" s="243"/>
      <c r="R39" s="243"/>
      <c r="S39" s="244"/>
      <c r="T39" s="244"/>
    </row>
    <row r="40" spans="1:20" s="234" customFormat="1" ht="17.25" customHeight="1" x14ac:dyDescent="0.4">
      <c r="A40" s="421"/>
      <c r="B40" s="423"/>
      <c r="C40" s="235"/>
      <c r="D40" s="280"/>
      <c r="E40" s="264" t="s">
        <v>1</v>
      </c>
      <c r="F40" s="264"/>
      <c r="G40" s="264"/>
      <c r="H40" s="264" t="s">
        <v>2</v>
      </c>
      <c r="I40" s="264"/>
      <c r="J40" s="264"/>
      <c r="K40" s="314" t="s">
        <v>167</v>
      </c>
      <c r="L40" s="377"/>
      <c r="M40" s="239"/>
      <c r="Q40" s="243"/>
      <c r="R40" s="243"/>
      <c r="S40" s="244"/>
      <c r="T40" s="244"/>
    </row>
    <row r="41" spans="1:20" s="234" customFormat="1" ht="77.25" customHeight="1" x14ac:dyDescent="0.4">
      <c r="A41" s="427" t="str">
        <f>IFERROR(VLOOKUP(DBCS(A39),各回ごと!$Q$4:$T$15,3,FALSE)&amp;"","")</f>
        <v/>
      </c>
      <c r="B41" s="428"/>
      <c r="C41" s="167" t="s">
        <v>12</v>
      </c>
      <c r="D41" s="238" t="s">
        <v>6</v>
      </c>
      <c r="E41" s="363"/>
      <c r="F41" s="364"/>
      <c r="G41" s="233" t="str">
        <f>"/"&amp;IFERROR(VLOOKUP(A39,各回ごと!$Q$3:$Y$12,5,FALSE)&amp;"","")&amp;"問"</f>
        <v>/問</v>
      </c>
      <c r="H41" s="363"/>
      <c r="I41" s="364"/>
      <c r="J41" s="233" t="str">
        <f>"/"&amp;IFERROR(VLOOKUP(A39,各回ごと!$Q$3:$Y$12,6,FALSE)&amp;"","")&amp;"問"</f>
        <v>/問</v>
      </c>
      <c r="K41" s="365" t="str">
        <f>"/"&amp;IFERROR(VLOOKUP(A39,各回ごと!$Q$3:$Y$12,7,FALSE)&amp;"","")&amp;"問"</f>
        <v>/問</v>
      </c>
      <c r="L41" s="366"/>
      <c r="M41" s="237"/>
      <c r="Q41" s="243"/>
      <c r="R41" s="243"/>
      <c r="S41" s="244"/>
      <c r="T41" s="244"/>
    </row>
    <row r="42" spans="1:20" s="234" customFormat="1" ht="77.25" customHeight="1" x14ac:dyDescent="0.4">
      <c r="A42" s="429"/>
      <c r="B42" s="430"/>
      <c r="C42" s="171" t="s">
        <v>11</v>
      </c>
      <c r="D42" s="160" t="s">
        <v>6</v>
      </c>
      <c r="E42" s="290"/>
      <c r="F42" s="291"/>
      <c r="G42" s="233" t="str">
        <f>"/"&amp;IFERROR(VLOOKUP(A39,各回ごと!$Q$3:$Y$12,8,FALSE)&amp;"","")&amp;"点"</f>
        <v>/点</v>
      </c>
      <c r="H42" s="327"/>
      <c r="I42" s="328"/>
      <c r="J42" s="233" t="str">
        <f>"/"&amp;IFERROR(VLOOKUP(A39,各回ごと!$Q$3:$Y$12,9,FALSE)&amp;"","")&amp;"点"</f>
        <v>/点</v>
      </c>
      <c r="K42" s="365" t="s">
        <v>235</v>
      </c>
      <c r="L42" s="366"/>
      <c r="M42" s="239"/>
      <c r="Q42" s="242"/>
      <c r="R42" s="242"/>
      <c r="S42" s="243"/>
      <c r="T42" s="243"/>
    </row>
    <row r="43" spans="1:20" s="234" customFormat="1" ht="16.5" customHeight="1" thickBot="1" x14ac:dyDescent="0.45">
      <c r="A43" s="447" t="str">
        <f>IFERROR(VLOOKUP(DBCS(A39),各回ごと!$Q$4:$T$15,4,FALSE)&amp;"","")</f>
        <v/>
      </c>
      <c r="B43" s="448"/>
      <c r="C43" s="448"/>
      <c r="D43" s="448"/>
      <c r="E43" s="448"/>
      <c r="F43" s="448"/>
      <c r="G43" s="448"/>
      <c r="H43" s="448"/>
      <c r="I43" s="448"/>
      <c r="J43" s="448"/>
      <c r="K43" s="448"/>
      <c r="L43" s="449"/>
      <c r="M43" s="237"/>
      <c r="Q43" s="242"/>
      <c r="R43" s="242"/>
      <c r="S43" s="243"/>
      <c r="T43" s="243"/>
    </row>
    <row r="44" spans="1:20" s="234" customFormat="1" ht="15.75" customHeight="1" x14ac:dyDescent="0.4">
      <c r="A44" s="420"/>
      <c r="B44" s="422" t="str">
        <f>IFERROR(VLOOKUP(DBCS(A44),各回ごと!$Q$4:$T$15,2,FALSE)&amp;"","")</f>
        <v/>
      </c>
      <c r="C44" s="241"/>
      <c r="D44" s="424" t="s">
        <v>0</v>
      </c>
      <c r="E44" s="425" t="s">
        <v>7</v>
      </c>
      <c r="F44" s="425"/>
      <c r="G44" s="425"/>
      <c r="H44" s="425"/>
      <c r="I44" s="425"/>
      <c r="J44" s="425"/>
      <c r="K44" s="425"/>
      <c r="L44" s="426"/>
      <c r="M44" s="237"/>
      <c r="Q44" s="243"/>
      <c r="R44" s="243"/>
      <c r="S44" s="244"/>
      <c r="T44" s="244"/>
    </row>
    <row r="45" spans="1:20" s="234" customFormat="1" ht="17.25" customHeight="1" x14ac:dyDescent="0.4">
      <c r="A45" s="421"/>
      <c r="B45" s="423"/>
      <c r="C45" s="235"/>
      <c r="D45" s="280"/>
      <c r="E45" s="264" t="s">
        <v>1</v>
      </c>
      <c r="F45" s="264"/>
      <c r="G45" s="264"/>
      <c r="H45" s="264" t="s">
        <v>2</v>
      </c>
      <c r="I45" s="264"/>
      <c r="J45" s="264"/>
      <c r="K45" s="314" t="s">
        <v>167</v>
      </c>
      <c r="L45" s="377"/>
      <c r="M45" s="239"/>
      <c r="Q45" s="243"/>
      <c r="R45" s="243"/>
      <c r="S45" s="244"/>
      <c r="T45" s="244"/>
    </row>
    <row r="46" spans="1:20" s="234" customFormat="1" ht="77.25" customHeight="1" x14ac:dyDescent="0.4">
      <c r="A46" s="427" t="str">
        <f>IFERROR(VLOOKUP(DBCS(A44),各回ごと!$Q$4:$T$15,3,FALSE)&amp;"","")</f>
        <v/>
      </c>
      <c r="B46" s="428"/>
      <c r="C46" s="167" t="s">
        <v>12</v>
      </c>
      <c r="D46" s="238" t="s">
        <v>6</v>
      </c>
      <c r="E46" s="363"/>
      <c r="F46" s="364"/>
      <c r="G46" s="233" t="str">
        <f>"/"&amp;IFERROR(VLOOKUP(A44,各回ごと!$Q$3:$Y$12,5,FALSE)&amp;"","")&amp;"問"</f>
        <v>/問</v>
      </c>
      <c r="H46" s="363"/>
      <c r="I46" s="364"/>
      <c r="J46" s="233" t="str">
        <f>"/"&amp;IFERROR(VLOOKUP(A44,各回ごと!$Q$3:$Y$12,6,FALSE)&amp;"","")&amp;"問"</f>
        <v>/問</v>
      </c>
      <c r="K46" s="365" t="str">
        <f>"/"&amp;IFERROR(VLOOKUP(A44,各回ごと!$Q$3:$Y$12,7,FALSE)&amp;"","")&amp;"問"</f>
        <v>/問</v>
      </c>
      <c r="L46" s="366"/>
      <c r="M46" s="237"/>
      <c r="Q46" s="243"/>
      <c r="R46" s="243"/>
      <c r="S46" s="244"/>
      <c r="T46" s="244"/>
    </row>
    <row r="47" spans="1:20" s="234" customFormat="1" ht="77.25" customHeight="1" x14ac:dyDescent="0.4">
      <c r="A47" s="429"/>
      <c r="B47" s="430"/>
      <c r="C47" s="171" t="s">
        <v>11</v>
      </c>
      <c r="D47" s="160" t="s">
        <v>6</v>
      </c>
      <c r="E47" s="290"/>
      <c r="F47" s="291"/>
      <c r="G47" s="233" t="str">
        <f>"/"&amp;IFERROR(VLOOKUP(A44,各回ごと!$Q$3:$Y$12,8,FALSE)&amp;"","")&amp;"点"</f>
        <v>/点</v>
      </c>
      <c r="H47" s="327"/>
      <c r="I47" s="328"/>
      <c r="J47" s="233" t="str">
        <f>"/"&amp;IFERROR(VLOOKUP(A44,各回ごと!$Q$3:$Y$12,9,FALSE)&amp;"","")&amp;"点"</f>
        <v>/点</v>
      </c>
      <c r="K47" s="365" t="s">
        <v>235</v>
      </c>
      <c r="L47" s="366"/>
      <c r="M47" s="239"/>
      <c r="Q47" s="242"/>
      <c r="R47" s="242"/>
      <c r="S47" s="243"/>
      <c r="T47" s="243"/>
    </row>
    <row r="48" spans="1:20" s="234" customFormat="1" ht="16.5" customHeight="1" thickBot="1" x14ac:dyDescent="0.45">
      <c r="A48" s="447" t="str">
        <f>IFERROR(VLOOKUP(DBCS(A44),各回ごと!$Q$4:$T$15,4,FALSE)&amp;"","")</f>
        <v/>
      </c>
      <c r="B48" s="448"/>
      <c r="C48" s="448"/>
      <c r="D48" s="448"/>
      <c r="E48" s="448"/>
      <c r="F48" s="448"/>
      <c r="G48" s="448"/>
      <c r="H48" s="448"/>
      <c r="I48" s="448"/>
      <c r="J48" s="448"/>
      <c r="K48" s="448"/>
      <c r="L48" s="449"/>
      <c r="M48" s="237"/>
      <c r="Q48" s="242"/>
      <c r="R48" s="242"/>
      <c r="S48" s="243"/>
      <c r="T48" s="243"/>
    </row>
    <row r="49" ht="120" customHeight="1" x14ac:dyDescent="0.4"/>
    <row r="50" ht="120" customHeight="1" x14ac:dyDescent="0.4"/>
    <row r="51" ht="120" customHeight="1" x14ac:dyDescent="0.4"/>
    <row r="52" ht="120" customHeight="1" x14ac:dyDescent="0.4"/>
    <row r="53" ht="120" customHeight="1" x14ac:dyDescent="0.4"/>
    <row r="54" ht="120" customHeight="1" x14ac:dyDescent="0.4"/>
    <row r="55" ht="120" customHeight="1" x14ac:dyDescent="0.4"/>
    <row r="56" ht="120" customHeight="1" x14ac:dyDescent="0.4"/>
    <row r="57" ht="120" customHeight="1" x14ac:dyDescent="0.4"/>
    <row r="58" ht="120" customHeight="1" x14ac:dyDescent="0.4"/>
    <row r="59" ht="120" customHeight="1" x14ac:dyDescent="0.4"/>
    <row r="60" ht="120" customHeight="1" x14ac:dyDescent="0.4"/>
    <row r="61" ht="120" customHeight="1" x14ac:dyDescent="0.4"/>
    <row r="62" ht="120" customHeight="1" x14ac:dyDescent="0.4"/>
    <row r="63" ht="120" customHeight="1" x14ac:dyDescent="0.4"/>
    <row r="64" ht="120" customHeight="1" x14ac:dyDescent="0.4"/>
    <row r="65" ht="120" customHeight="1" x14ac:dyDescent="0.4"/>
    <row r="66" ht="120" customHeight="1" x14ac:dyDescent="0.4"/>
    <row r="67" ht="120" customHeight="1" x14ac:dyDescent="0.4"/>
    <row r="68" ht="120" customHeight="1" x14ac:dyDescent="0.4"/>
    <row r="69" ht="120" customHeight="1" x14ac:dyDescent="0.4"/>
    <row r="70" ht="120" customHeight="1" x14ac:dyDescent="0.4"/>
    <row r="71" ht="120" customHeight="1" x14ac:dyDescent="0.4"/>
    <row r="72" ht="120" customHeight="1" x14ac:dyDescent="0.4"/>
    <row r="73" ht="120" customHeight="1" x14ac:dyDescent="0.4"/>
    <row r="74" ht="120" customHeight="1" x14ac:dyDescent="0.4"/>
  </sheetData>
  <mergeCells count="119">
    <mergeCell ref="H20:J20"/>
    <mergeCell ref="A21:B22"/>
    <mergeCell ref="E21:F21"/>
    <mergeCell ref="H21:I21"/>
    <mergeCell ref="E22:F22"/>
    <mergeCell ref="H22:I22"/>
    <mergeCell ref="A23:L23"/>
    <mergeCell ref="A28:L28"/>
    <mergeCell ref="A33:L33"/>
    <mergeCell ref="A38:L38"/>
    <mergeCell ref="A43:L43"/>
    <mergeCell ref="A48:L48"/>
    <mergeCell ref="A24:A25"/>
    <mergeCell ref="B24:B25"/>
    <mergeCell ref="D24:D25"/>
    <mergeCell ref="H25:J25"/>
    <mergeCell ref="A26:B27"/>
    <mergeCell ref="E26:F26"/>
    <mergeCell ref="H26:I26"/>
    <mergeCell ref="E27:F27"/>
    <mergeCell ref="H27:I27"/>
    <mergeCell ref="E31:F31"/>
    <mergeCell ref="H31:I31"/>
    <mergeCell ref="B19:B20"/>
    <mergeCell ref="D19:D20"/>
    <mergeCell ref="A3:B3"/>
    <mergeCell ref="C3:L3"/>
    <mergeCell ref="A4:B5"/>
    <mergeCell ref="C4:K4"/>
    <mergeCell ref="C5:K5"/>
    <mergeCell ref="A46:B47"/>
    <mergeCell ref="E46:F46"/>
    <mergeCell ref="H46:I46"/>
    <mergeCell ref="K46:L46"/>
    <mergeCell ref="E47:F47"/>
    <mergeCell ref="H47:I47"/>
    <mergeCell ref="K47:L47"/>
    <mergeCell ref="K16:L16"/>
    <mergeCell ref="K17:L17"/>
    <mergeCell ref="K30:L30"/>
    <mergeCell ref="K35:L35"/>
    <mergeCell ref="K25:L25"/>
    <mergeCell ref="K20:L20"/>
    <mergeCell ref="K26:L26"/>
    <mergeCell ref="K27:L27"/>
    <mergeCell ref="K31:L31"/>
    <mergeCell ref="A18:L18"/>
    <mergeCell ref="K21:L21"/>
    <mergeCell ref="K22:L22"/>
    <mergeCell ref="C10:K11"/>
    <mergeCell ref="C12:J12"/>
    <mergeCell ref="A13:B13"/>
    <mergeCell ref="C13:L13"/>
    <mergeCell ref="A14:A15"/>
    <mergeCell ref="B14:B15"/>
    <mergeCell ref="D14:D15"/>
    <mergeCell ref="E14:L14"/>
    <mergeCell ref="E15:G15"/>
    <mergeCell ref="H15:J15"/>
    <mergeCell ref="A6:B11"/>
    <mergeCell ref="C6:K6"/>
    <mergeCell ref="C7:K7"/>
    <mergeCell ref="C8:K8"/>
    <mergeCell ref="C9:K9"/>
    <mergeCell ref="K15:L15"/>
    <mergeCell ref="A16:B17"/>
    <mergeCell ref="E16:F16"/>
    <mergeCell ref="H16:I16"/>
    <mergeCell ref="E17:F17"/>
    <mergeCell ref="H17:I17"/>
    <mergeCell ref="A19:A20"/>
    <mergeCell ref="A44:A45"/>
    <mergeCell ref="B44:B45"/>
    <mergeCell ref="D44:D45"/>
    <mergeCell ref="E44:L44"/>
    <mergeCell ref="E45:G45"/>
    <mergeCell ref="H45:J45"/>
    <mergeCell ref="K45:L45"/>
    <mergeCell ref="E19:L19"/>
    <mergeCell ref="E20:G20"/>
    <mergeCell ref="E24:L24"/>
    <mergeCell ref="E25:G25"/>
    <mergeCell ref="K36:L36"/>
    <mergeCell ref="K37:L37"/>
    <mergeCell ref="A36:B37"/>
    <mergeCell ref="E36:F36"/>
    <mergeCell ref="H36:I36"/>
    <mergeCell ref="E37:F37"/>
    <mergeCell ref="H37:I37"/>
    <mergeCell ref="A41:B42"/>
    <mergeCell ref="E41:F41"/>
    <mergeCell ref="H41:I41"/>
    <mergeCell ref="K41:L41"/>
    <mergeCell ref="E42:F42"/>
    <mergeCell ref="H42:I42"/>
    <mergeCell ref="K42:L42"/>
    <mergeCell ref="E32:F32"/>
    <mergeCell ref="H32:I32"/>
    <mergeCell ref="A29:A30"/>
    <mergeCell ref="B29:B30"/>
    <mergeCell ref="D29:D30"/>
    <mergeCell ref="E29:L29"/>
    <mergeCell ref="E30:G30"/>
    <mergeCell ref="H30:J30"/>
    <mergeCell ref="A31:B32"/>
    <mergeCell ref="A34:A35"/>
    <mergeCell ref="B34:B35"/>
    <mergeCell ref="D34:D35"/>
    <mergeCell ref="E34:L34"/>
    <mergeCell ref="E35:G35"/>
    <mergeCell ref="H35:J35"/>
    <mergeCell ref="A39:A40"/>
    <mergeCell ref="B39:B40"/>
    <mergeCell ref="D39:D40"/>
    <mergeCell ref="E39:L39"/>
    <mergeCell ref="E40:G40"/>
    <mergeCell ref="H40:J40"/>
    <mergeCell ref="K40:L40"/>
    <mergeCell ref="K32:L32"/>
  </mergeCells>
  <phoneticPr fontId="3"/>
  <printOptions horizontalCentered="1"/>
  <pageMargins left="0.11811023622047245" right="0.11811023622047245" top="0.19685039370078741" bottom="0" header="0" footer="0"/>
  <pageSetup paperSize="9" scale="58" fitToHeight="0" orientation="portrait" r:id="rId1"/>
  <rowBreaks count="1" manualBreakCount="1">
    <brk id="33" max="11"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各回ごと!$Q$3:$Q$15</xm:f>
          </x14:formula1>
          <xm:sqref>A14:A15 A19:A20 A24:A25 A29:A30 A34:A35 A39:A40 A44:A45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4"/>
  <sheetViews>
    <sheetView view="pageBreakPreview" zoomScale="70" zoomScaleNormal="85" zoomScaleSheetLayoutView="70" workbookViewId="0"/>
  </sheetViews>
  <sheetFormatPr defaultRowHeight="18.75" x14ac:dyDescent="0.4"/>
  <cols>
    <col min="1" max="1" width="4.875" customWidth="1"/>
    <col min="2" max="2" width="60.625" customWidth="1"/>
    <col min="3" max="3" width="11.25" customWidth="1"/>
    <col min="4" max="4" width="11.625" customWidth="1"/>
    <col min="5" max="5" width="7.625" customWidth="1"/>
    <col min="6" max="6" width="7" customWidth="1"/>
    <col min="7" max="7" width="12.875" style="236" customWidth="1"/>
    <col min="8" max="9" width="7.625" customWidth="1"/>
    <col min="10" max="10" width="12.875" style="236" customWidth="1"/>
    <col min="11" max="11" width="7.5" customWidth="1"/>
    <col min="12" max="12" width="10.75" customWidth="1"/>
    <col min="13" max="13" width="39.125" style="38" customWidth="1"/>
    <col min="17" max="17" width="7.5" style="180" customWidth="1"/>
    <col min="18" max="18" width="12.75" style="180" customWidth="1"/>
    <col min="19" max="19" width="51.125" style="181" customWidth="1"/>
    <col min="20" max="20" width="20" style="181" customWidth="1"/>
  </cols>
  <sheetData>
    <row r="1" spans="1:21" ht="26.25" customHeight="1" x14ac:dyDescent="0.4">
      <c r="A1" s="204" t="s">
        <v>268</v>
      </c>
      <c r="B1" s="112"/>
      <c r="C1" s="112"/>
      <c r="D1" s="112"/>
      <c r="E1" s="112"/>
      <c r="F1" s="112"/>
      <c r="G1" s="240"/>
      <c r="H1" s="112"/>
      <c r="I1" s="112"/>
      <c r="J1" s="240"/>
      <c r="K1" s="112"/>
      <c r="L1" s="203" t="str">
        <f>各回ごと!L1</f>
        <v>　[３ 年　数　学　］</v>
      </c>
      <c r="M1" s="94"/>
    </row>
    <row r="2" spans="1:21" ht="20.100000000000001" customHeight="1" thickBot="1" x14ac:dyDescent="0.45">
      <c r="A2" s="7"/>
      <c r="B2" s="6"/>
      <c r="C2" s="6"/>
      <c r="F2" s="190" t="s">
        <v>213</v>
      </c>
      <c r="G2" s="245" t="s">
        <v>266</v>
      </c>
      <c r="H2" s="190" t="s">
        <v>214</v>
      </c>
      <c r="L2" s="111"/>
    </row>
    <row r="3" spans="1:21" ht="16.5" customHeight="1" x14ac:dyDescent="0.4">
      <c r="A3" s="370" t="s">
        <v>8</v>
      </c>
      <c r="B3" s="371"/>
      <c r="C3" s="372" t="s">
        <v>9</v>
      </c>
      <c r="D3" s="372"/>
      <c r="E3" s="372"/>
      <c r="F3" s="372"/>
      <c r="G3" s="372"/>
      <c r="H3" s="372"/>
      <c r="I3" s="372"/>
      <c r="J3" s="372"/>
      <c r="K3" s="372"/>
      <c r="L3" s="373"/>
      <c r="Q3" s="181"/>
      <c r="R3" s="181"/>
      <c r="S3" s="182"/>
      <c r="T3" s="182"/>
    </row>
    <row r="4" spans="1:21" ht="21" customHeight="1" x14ac:dyDescent="0.4">
      <c r="A4" s="439" t="s">
        <v>182</v>
      </c>
      <c r="B4" s="440"/>
      <c r="C4" s="443" t="s">
        <v>158</v>
      </c>
      <c r="D4" s="347"/>
      <c r="E4" s="347"/>
      <c r="F4" s="347"/>
      <c r="G4" s="347"/>
      <c r="H4" s="347"/>
      <c r="I4" s="347"/>
      <c r="J4" s="347"/>
      <c r="K4" s="348"/>
      <c r="L4" s="126" t="s">
        <v>139</v>
      </c>
      <c r="Q4" s="181"/>
      <c r="R4" s="181"/>
      <c r="S4" s="182"/>
      <c r="T4" s="182"/>
    </row>
    <row r="5" spans="1:21" ht="38.1" customHeight="1" x14ac:dyDescent="0.4">
      <c r="A5" s="441"/>
      <c r="B5" s="442"/>
      <c r="C5" s="344" t="s">
        <v>197</v>
      </c>
      <c r="D5" s="344"/>
      <c r="E5" s="344"/>
      <c r="F5" s="344"/>
      <c r="G5" s="344"/>
      <c r="H5" s="344"/>
      <c r="I5" s="344"/>
      <c r="J5" s="344"/>
      <c r="K5" s="345"/>
      <c r="L5" s="131"/>
      <c r="M5" s="105"/>
      <c r="Q5" s="181"/>
      <c r="R5" s="181"/>
      <c r="S5" s="182"/>
      <c r="T5" s="182"/>
    </row>
    <row r="6" spans="1:21" ht="38.1" customHeight="1" x14ac:dyDescent="0.4">
      <c r="A6" s="418" t="s">
        <v>202</v>
      </c>
      <c r="B6" s="433"/>
      <c r="C6" s="330" t="s">
        <v>198</v>
      </c>
      <c r="D6" s="330"/>
      <c r="E6" s="330"/>
      <c r="F6" s="330"/>
      <c r="G6" s="330"/>
      <c r="H6" s="330"/>
      <c r="I6" s="330"/>
      <c r="J6" s="330"/>
      <c r="K6" s="331"/>
      <c r="L6" s="132"/>
      <c r="M6" s="105"/>
      <c r="Q6" s="181"/>
      <c r="R6" s="181"/>
      <c r="S6" s="182"/>
      <c r="T6" s="182"/>
    </row>
    <row r="7" spans="1:21" ht="38.1" customHeight="1" x14ac:dyDescent="0.4">
      <c r="A7" s="418"/>
      <c r="B7" s="433"/>
      <c r="C7" s="330" t="s">
        <v>232</v>
      </c>
      <c r="D7" s="330"/>
      <c r="E7" s="330"/>
      <c r="F7" s="330"/>
      <c r="G7" s="330"/>
      <c r="H7" s="330"/>
      <c r="I7" s="330"/>
      <c r="J7" s="330"/>
      <c r="K7" s="331"/>
      <c r="L7" s="132"/>
      <c r="M7" s="105"/>
      <c r="Q7" s="181"/>
      <c r="R7" s="181"/>
      <c r="S7" s="182"/>
      <c r="T7" s="182"/>
    </row>
    <row r="8" spans="1:21" ht="38.1" customHeight="1" x14ac:dyDescent="0.4">
      <c r="A8" s="418"/>
      <c r="B8" s="433"/>
      <c r="C8" s="330" t="s">
        <v>237</v>
      </c>
      <c r="D8" s="330"/>
      <c r="E8" s="330"/>
      <c r="F8" s="330"/>
      <c r="G8" s="330"/>
      <c r="H8" s="330"/>
      <c r="I8" s="330"/>
      <c r="J8" s="330"/>
      <c r="K8" s="331"/>
      <c r="L8" s="132"/>
      <c r="M8" s="105"/>
      <c r="Q8" s="181"/>
      <c r="R8" s="181"/>
      <c r="S8" s="182"/>
      <c r="T8" s="182"/>
    </row>
    <row r="9" spans="1:21" ht="27.95" customHeight="1" x14ac:dyDescent="0.4">
      <c r="A9" s="418"/>
      <c r="B9" s="433"/>
      <c r="C9" s="323" t="s">
        <v>200</v>
      </c>
      <c r="D9" s="323"/>
      <c r="E9" s="323"/>
      <c r="F9" s="323"/>
      <c r="G9" s="323"/>
      <c r="H9" s="323"/>
      <c r="I9" s="323"/>
      <c r="J9" s="323"/>
      <c r="K9" s="324"/>
      <c r="L9" s="131"/>
      <c r="M9" s="214"/>
      <c r="Q9" s="181"/>
      <c r="R9" s="181"/>
      <c r="S9" s="182"/>
      <c r="T9" s="182"/>
    </row>
    <row r="10" spans="1:21" ht="17.25" customHeight="1" x14ac:dyDescent="0.4">
      <c r="A10" s="418"/>
      <c r="B10" s="433"/>
      <c r="C10" s="317" t="s">
        <v>259</v>
      </c>
      <c r="D10" s="317"/>
      <c r="E10" s="317"/>
      <c r="F10" s="317"/>
      <c r="G10" s="317"/>
      <c r="H10" s="317"/>
      <c r="I10" s="317"/>
      <c r="J10" s="317"/>
      <c r="K10" s="318"/>
      <c r="L10" s="127" t="s">
        <v>143</v>
      </c>
      <c r="M10" s="214"/>
      <c r="Q10" s="181"/>
      <c r="R10" s="181"/>
      <c r="S10" s="182"/>
      <c r="T10" s="182"/>
    </row>
    <row r="11" spans="1:21" ht="87.75" customHeight="1" thickBot="1" x14ac:dyDescent="0.45">
      <c r="A11" s="399"/>
      <c r="B11" s="434"/>
      <c r="C11" s="361"/>
      <c r="D11" s="361"/>
      <c r="E11" s="361"/>
      <c r="F11" s="361"/>
      <c r="G11" s="361"/>
      <c r="H11" s="361"/>
      <c r="I11" s="361"/>
      <c r="J11" s="361"/>
      <c r="K11" s="362"/>
      <c r="L11" s="122"/>
      <c r="M11" s="195" t="s">
        <v>270</v>
      </c>
      <c r="Q11" s="181"/>
      <c r="R11" s="181"/>
      <c r="S11" s="182"/>
      <c r="T11" s="182"/>
    </row>
    <row r="12" spans="1:21" ht="12" customHeight="1" thickBot="1" x14ac:dyDescent="0.25">
      <c r="A12" s="123"/>
      <c r="B12" s="46"/>
      <c r="C12" s="417"/>
      <c r="D12" s="417"/>
      <c r="E12" s="417"/>
      <c r="F12" s="417"/>
      <c r="G12" s="417"/>
      <c r="H12" s="417"/>
      <c r="I12" s="417"/>
      <c r="J12" s="417"/>
      <c r="K12" s="215"/>
      <c r="L12" s="125"/>
      <c r="M12" s="222"/>
      <c r="Q12" s="181"/>
      <c r="R12" s="181"/>
      <c r="S12" s="182"/>
      <c r="T12" s="182"/>
    </row>
    <row r="13" spans="1:21" ht="16.5" customHeight="1" x14ac:dyDescent="0.4">
      <c r="A13" s="370" t="s">
        <v>8</v>
      </c>
      <c r="B13" s="371"/>
      <c r="C13" s="372" t="s">
        <v>9</v>
      </c>
      <c r="D13" s="372"/>
      <c r="E13" s="372"/>
      <c r="F13" s="372"/>
      <c r="G13" s="372"/>
      <c r="H13" s="372"/>
      <c r="I13" s="372"/>
      <c r="J13" s="372"/>
      <c r="K13" s="372"/>
      <c r="L13" s="373"/>
      <c r="M13" s="222"/>
      <c r="Q13" s="181"/>
      <c r="R13" s="181"/>
      <c r="S13" s="182"/>
      <c r="T13" s="182"/>
    </row>
    <row r="14" spans="1:21" ht="15.75" customHeight="1" x14ac:dyDescent="0.4">
      <c r="A14" s="420" t="s">
        <v>254</v>
      </c>
      <c r="B14" s="431" t="str">
        <f>IFERROR(VLOOKUP(DBCS(A14),各回ごと!$Q$4:$T$15,2,FALSE)&amp;"","")</f>
        <v>関数y=ax2</v>
      </c>
      <c r="C14" s="212"/>
      <c r="D14" s="279" t="s">
        <v>0</v>
      </c>
      <c r="E14" s="264" t="s">
        <v>7</v>
      </c>
      <c r="F14" s="264"/>
      <c r="G14" s="264"/>
      <c r="H14" s="264"/>
      <c r="I14" s="264"/>
      <c r="J14" s="264"/>
      <c r="K14" s="264"/>
      <c r="L14" s="376"/>
      <c r="M14" s="222"/>
      <c r="Q14" s="181"/>
      <c r="R14" s="181"/>
      <c r="S14" s="182"/>
      <c r="T14" s="182"/>
    </row>
    <row r="15" spans="1:21" ht="17.25" customHeight="1" x14ac:dyDescent="0.4">
      <c r="A15" s="421"/>
      <c r="B15" s="432"/>
      <c r="C15" s="213"/>
      <c r="D15" s="280"/>
      <c r="E15" s="264" t="s">
        <v>1</v>
      </c>
      <c r="F15" s="264"/>
      <c r="G15" s="264"/>
      <c r="H15" s="264" t="s">
        <v>2</v>
      </c>
      <c r="I15" s="264"/>
      <c r="J15" s="264"/>
      <c r="K15" s="314" t="s">
        <v>167</v>
      </c>
      <c r="L15" s="377"/>
      <c r="M15" s="105"/>
      <c r="Q15" s="181"/>
      <c r="R15" s="181"/>
      <c r="S15" s="182"/>
      <c r="T15" s="182"/>
      <c r="U15" s="182"/>
    </row>
    <row r="16" spans="1:21" ht="77.25" customHeight="1" x14ac:dyDescent="0.4">
      <c r="A16" s="435" t="str">
        <f>IFERROR(VLOOKUP(DBCS(A14),各回ごと!$Q$4:$T$15,3,FALSE)&amp;"","")</f>
        <v>学習の目標　（Can-Doチェック)
□関数y=ax2の式を求めることができる。
□いろいろな関数のグラフの特徴を理解している。
□関数y=ax2のグラフをかくことができる。
□関数y=ax2の変化の割合や変域を求めることができる。
□グラフが階段状になる関数がわかる。
□関数y=ax2のグラフと図形の融合問題が解ける。
□身のまわりで，グラフが階段状になっていることがらを考えることができる。</v>
      </c>
      <c r="B16" s="436"/>
      <c r="C16" s="167" t="s">
        <v>12</v>
      </c>
      <c r="D16" s="102" t="s">
        <v>6</v>
      </c>
      <c r="E16" s="363"/>
      <c r="F16" s="364"/>
      <c r="G16" s="233" t="str">
        <f>"/"&amp;IFERROR(VLOOKUP(A14,各回ごと!$Q$3:$Y$12,5,FALSE)&amp;"","")&amp;"問"</f>
        <v>/9問</v>
      </c>
      <c r="H16" s="363"/>
      <c r="I16" s="364"/>
      <c r="J16" s="233" t="str">
        <f>"/"&amp;IFERROR(VLOOKUP(A14,各回ごと!$Q$3:$Y$12,6,FALSE)&amp;"","")&amp;"問"</f>
        <v>/2問</v>
      </c>
      <c r="K16" s="365" t="str">
        <f>"/"&amp;IFERROR(VLOOKUP(A14,各回ごと!$Q$3:$Y$12,7,FALSE)&amp;"","")&amp;"問"</f>
        <v>/11問</v>
      </c>
      <c r="L16" s="366"/>
      <c r="Q16" s="181"/>
      <c r="R16" s="181"/>
      <c r="S16" s="182"/>
      <c r="T16" s="182"/>
      <c r="U16" s="182"/>
    </row>
    <row r="17" spans="1:21" ht="77.25" customHeight="1" x14ac:dyDescent="0.4">
      <c r="A17" s="437"/>
      <c r="B17" s="438"/>
      <c r="C17" s="171" t="s">
        <v>11</v>
      </c>
      <c r="D17" s="160" t="s">
        <v>6</v>
      </c>
      <c r="E17" s="290"/>
      <c r="F17" s="291"/>
      <c r="G17" s="233" t="str">
        <f>"/"&amp;IFERROR(VLOOKUP(A14,各回ごと!$Q$3:$Y$12,8,FALSE)&amp;"","")&amp;"点"</f>
        <v>/70点</v>
      </c>
      <c r="H17" s="327"/>
      <c r="I17" s="328"/>
      <c r="J17" s="233" t="str">
        <f>"/"&amp;IFERROR(VLOOKUP(A14,各回ごと!$Q$3:$Y$12,9,FALSE)&amp;"","")&amp;"点"</f>
        <v>/30点</v>
      </c>
      <c r="K17" s="365" t="s">
        <v>235</v>
      </c>
      <c r="L17" s="366"/>
      <c r="M17" s="105"/>
      <c r="Q17" s="181"/>
      <c r="R17" s="181"/>
      <c r="S17" s="182"/>
      <c r="T17" s="182"/>
      <c r="U17" s="182"/>
    </row>
    <row r="18" spans="1:21" ht="15" customHeight="1" thickBot="1" x14ac:dyDescent="0.45">
      <c r="A18" s="444" t="str">
        <f>IFERROR(VLOOKUP(DBCS(A14),各回ごと!$Q$4:$T$15,4,FALSE)&amp;"","")</f>
        <v>〈教科書ページ〉東京書籍p.93～126　啓林館p.90～119　学校図書p.100～135　大日本図書p.102～134　教育出版p.102～133　日本文教出版p.88～120　数研出版p.97～127</v>
      </c>
      <c r="B18" s="445"/>
      <c r="C18" s="445"/>
      <c r="D18" s="445"/>
      <c r="E18" s="445"/>
      <c r="F18" s="445"/>
      <c r="G18" s="445"/>
      <c r="H18" s="445"/>
      <c r="I18" s="445"/>
      <c r="J18" s="445"/>
      <c r="K18" s="445"/>
      <c r="L18" s="446"/>
      <c r="M18" s="105"/>
      <c r="Q18" s="181"/>
      <c r="R18" s="181"/>
      <c r="S18" s="182"/>
      <c r="T18" s="182"/>
      <c r="U18" s="182"/>
    </row>
    <row r="19" spans="1:21" ht="15.75" customHeight="1" x14ac:dyDescent="0.4">
      <c r="A19" s="420" t="s">
        <v>255</v>
      </c>
      <c r="B19" s="422" t="str">
        <f>IFERROR(VLOOKUP(DBCS(A19),各回ごと!$Q$4:$T$15,2,FALSE)&amp;"","")</f>
        <v>相似な図形</v>
      </c>
      <c r="C19" s="172"/>
      <c r="D19" s="424" t="s">
        <v>0</v>
      </c>
      <c r="E19" s="425" t="s">
        <v>7</v>
      </c>
      <c r="F19" s="425"/>
      <c r="G19" s="425"/>
      <c r="H19" s="425"/>
      <c r="I19" s="425"/>
      <c r="J19" s="425"/>
      <c r="K19" s="425"/>
      <c r="L19" s="426"/>
      <c r="Q19" s="181"/>
      <c r="R19" s="181"/>
      <c r="S19" s="182"/>
      <c r="T19" s="182"/>
      <c r="U19" s="182"/>
    </row>
    <row r="20" spans="1:21" ht="17.25" customHeight="1" x14ac:dyDescent="0.4">
      <c r="A20" s="421"/>
      <c r="B20" s="423"/>
      <c r="C20" s="213"/>
      <c r="D20" s="280"/>
      <c r="E20" s="264" t="s">
        <v>1</v>
      </c>
      <c r="F20" s="264"/>
      <c r="G20" s="264"/>
      <c r="H20" s="264" t="s">
        <v>2</v>
      </c>
      <c r="I20" s="264"/>
      <c r="J20" s="264"/>
      <c r="K20" s="314" t="s">
        <v>167</v>
      </c>
      <c r="L20" s="377"/>
      <c r="M20" s="105"/>
      <c r="Q20" s="181"/>
      <c r="R20" s="181"/>
      <c r="S20" s="182"/>
      <c r="T20" s="182"/>
      <c r="U20" s="182"/>
    </row>
    <row r="21" spans="1:21" ht="77.25" customHeight="1" x14ac:dyDescent="0.4">
      <c r="A21" s="427" t="str">
        <f>IFERROR(VLOOKUP(DBCS(A19),各回ごと!$Q$4:$T$15,3,FALSE)&amp;"","")</f>
        <v>学習の目標　（Can-Doチェック)
□相似の意味を理解している。
□相似な三角形と，その相似条件を答えることができる。
□三角形の相似を証明することができる。
□平行線と線分の比の性質を使って，線分の長さを求めることができる。
□相似比から表面積の比，体積の比を求めることができる。
□平行線と線分の比や中点連結定理を使って，複雑な図形の線分の長さを求めることができる。
□身のまわりで，相似の性質が利用されている場面を考えることができる。</v>
      </c>
      <c r="B21" s="428"/>
      <c r="C21" s="167" t="s">
        <v>12</v>
      </c>
      <c r="D21" s="102" t="s">
        <v>6</v>
      </c>
      <c r="E21" s="363"/>
      <c r="F21" s="364"/>
      <c r="G21" s="233" t="str">
        <f>"/"&amp;IFERROR(VLOOKUP(A19,各回ごと!$Q$3:$Y$12,5,FALSE)&amp;"","")&amp;"問"</f>
        <v>/11問</v>
      </c>
      <c r="H21" s="363"/>
      <c r="I21" s="364"/>
      <c r="J21" s="233" t="str">
        <f>"/"&amp;IFERROR(VLOOKUP(A19,各回ごと!$Q$3:$Y$12,6,FALSE)&amp;"","")&amp;"問"</f>
        <v>/2問</v>
      </c>
      <c r="K21" s="365" t="str">
        <f>"/"&amp;IFERROR(VLOOKUP(A19,各回ごと!$Q$3:$Y$12,7,FALSE)&amp;"","")&amp;"問"</f>
        <v>/13問</v>
      </c>
      <c r="L21" s="366"/>
      <c r="Q21" s="181"/>
      <c r="R21" s="181"/>
      <c r="S21" s="182"/>
      <c r="T21" s="182"/>
      <c r="U21" s="182"/>
    </row>
    <row r="22" spans="1:21" ht="77.25" customHeight="1" x14ac:dyDescent="0.4">
      <c r="A22" s="429"/>
      <c r="B22" s="430"/>
      <c r="C22" s="171" t="s">
        <v>11</v>
      </c>
      <c r="D22" s="160" t="s">
        <v>6</v>
      </c>
      <c r="E22" s="290"/>
      <c r="F22" s="291"/>
      <c r="G22" s="233" t="str">
        <f>"/"&amp;IFERROR(VLOOKUP(A19,各回ごと!$Q$3:$Y$12,8,FALSE)&amp;"","")&amp;"点"</f>
        <v>/70点</v>
      </c>
      <c r="H22" s="327"/>
      <c r="I22" s="328"/>
      <c r="J22" s="233" t="str">
        <f>"/"&amp;IFERROR(VLOOKUP(A19,各回ごと!$Q$3:$Y$12,9,FALSE)&amp;"","")&amp;"点"</f>
        <v>/30点</v>
      </c>
      <c r="K22" s="365" t="s">
        <v>235</v>
      </c>
      <c r="L22" s="366"/>
      <c r="M22" s="105"/>
      <c r="Q22" s="181"/>
      <c r="R22" s="181"/>
      <c r="S22" s="182"/>
      <c r="T22" s="182"/>
      <c r="U22" s="182"/>
    </row>
    <row r="23" spans="1:21" ht="15" customHeight="1" thickBot="1" x14ac:dyDescent="0.45">
      <c r="A23" s="447" t="str">
        <f>IFERROR(VLOOKUP(DBCS(A19),各回ごと!$Q$4:$T$15,4,FALSE)&amp;"","")</f>
        <v>〈教科書ページ〉東京書籍p.127～164　啓林館p.120～159　学校図書p.138～179　大日本図書p.136～173　教育出版p.134～174　日本文教出版p.122～156　数研出版p.129～165</v>
      </c>
      <c r="B23" s="448"/>
      <c r="C23" s="448"/>
      <c r="D23" s="448"/>
      <c r="E23" s="448"/>
      <c r="F23" s="448"/>
      <c r="G23" s="448"/>
      <c r="H23" s="448"/>
      <c r="I23" s="448"/>
      <c r="J23" s="448"/>
      <c r="K23" s="448"/>
      <c r="L23" s="449"/>
      <c r="M23" s="105"/>
      <c r="Q23" s="181"/>
      <c r="R23" s="181"/>
      <c r="S23" s="182"/>
      <c r="T23" s="182"/>
      <c r="U23" s="182"/>
    </row>
    <row r="24" spans="1:21" ht="15.75" customHeight="1" x14ac:dyDescent="0.4">
      <c r="A24" s="420" t="s">
        <v>256</v>
      </c>
      <c r="B24" s="422" t="str">
        <f>IFERROR(VLOOKUP(DBCS(A24),各回ごと!$Q$4:$T$15,2,FALSE)&amp;"","")</f>
        <v>円の性質</v>
      </c>
      <c r="C24" s="172"/>
      <c r="D24" s="424" t="s">
        <v>0</v>
      </c>
      <c r="E24" s="425" t="s">
        <v>7</v>
      </c>
      <c r="F24" s="425"/>
      <c r="G24" s="425"/>
      <c r="H24" s="425"/>
      <c r="I24" s="425"/>
      <c r="J24" s="425"/>
      <c r="K24" s="425"/>
      <c r="L24" s="426"/>
      <c r="Q24" s="181"/>
      <c r="R24" s="181"/>
      <c r="S24" s="182"/>
      <c r="T24" s="182"/>
      <c r="U24" s="182"/>
    </row>
    <row r="25" spans="1:21" ht="17.25" customHeight="1" x14ac:dyDescent="0.4">
      <c r="A25" s="421"/>
      <c r="B25" s="423"/>
      <c r="C25" s="213"/>
      <c r="D25" s="280"/>
      <c r="E25" s="264" t="s">
        <v>1</v>
      </c>
      <c r="F25" s="264"/>
      <c r="G25" s="264"/>
      <c r="H25" s="264" t="s">
        <v>2</v>
      </c>
      <c r="I25" s="264"/>
      <c r="J25" s="264"/>
      <c r="K25" s="314" t="s">
        <v>167</v>
      </c>
      <c r="L25" s="377"/>
      <c r="M25" s="105"/>
      <c r="Q25" s="181"/>
      <c r="R25" s="181"/>
      <c r="S25" s="182"/>
      <c r="T25" s="182"/>
      <c r="U25" s="182"/>
    </row>
    <row r="26" spans="1:21" ht="77.25" customHeight="1" x14ac:dyDescent="0.4">
      <c r="A26" s="427" t="str">
        <f>IFERROR(VLOOKUP(DBCS(A24),各回ごと!$Q$4:$T$15,3,FALSE)&amp;"","")</f>
        <v>学習の目標　（Can-Doチェック)
□円周角の定理を理解している。
□円周角の定理を使って，角の大きさを求めることができる。
□弧と円周角の性質，円周角の定理の逆を使って，角の大きさを求めることができる。
□円周角の定理を使って，三角形の相似の証明ができる。
□さまざまな条件から線分の長さや円の面積を求めることができる。
□1年生で学習した垂線の作図を，円の性質を利用して考えることができる。</v>
      </c>
      <c r="B26" s="428"/>
      <c r="C26" s="169" t="s">
        <v>12</v>
      </c>
      <c r="D26" s="102" t="s">
        <v>6</v>
      </c>
      <c r="E26" s="363"/>
      <c r="F26" s="364"/>
      <c r="G26" s="233" t="str">
        <f>"/"&amp;IFERROR(VLOOKUP(A24,各回ごと!$Q$3:$Y$12,5,FALSE)&amp;"","")&amp;"問"</f>
        <v>/9問</v>
      </c>
      <c r="H26" s="363"/>
      <c r="I26" s="364"/>
      <c r="J26" s="233" t="str">
        <f>"/"&amp;IFERROR(VLOOKUP(A24,各回ごと!$Q$3:$Y$12,6,FALSE)&amp;"","")&amp;"問"</f>
        <v>/4問</v>
      </c>
      <c r="K26" s="365" t="str">
        <f>"/"&amp;IFERROR(VLOOKUP(A24,各回ごと!$Q$3:$Y$12,7,FALSE)&amp;"","")&amp;"問"</f>
        <v>/13問</v>
      </c>
      <c r="L26" s="366"/>
      <c r="Q26" s="181"/>
      <c r="R26" s="181"/>
      <c r="S26" s="182"/>
      <c r="T26" s="182"/>
      <c r="U26" s="182"/>
    </row>
    <row r="27" spans="1:21" ht="77.25" customHeight="1" x14ac:dyDescent="0.4">
      <c r="A27" s="429"/>
      <c r="B27" s="430"/>
      <c r="C27" s="170" t="s">
        <v>11</v>
      </c>
      <c r="D27" s="160" t="s">
        <v>6</v>
      </c>
      <c r="E27" s="290"/>
      <c r="F27" s="291"/>
      <c r="G27" s="233" t="str">
        <f>"/"&amp;IFERROR(VLOOKUP(A24,各回ごと!$Q$3:$Y$12,8,FALSE)&amp;"","")&amp;"点"</f>
        <v>/70点</v>
      </c>
      <c r="H27" s="327"/>
      <c r="I27" s="328"/>
      <c r="J27" s="233" t="str">
        <f>"/"&amp;IFERROR(VLOOKUP(A24,各回ごと!$Q$3:$Y$12,9,FALSE)&amp;"","")&amp;"点"</f>
        <v>/30点</v>
      </c>
      <c r="K27" s="365" t="s">
        <v>235</v>
      </c>
      <c r="L27" s="366"/>
      <c r="M27" s="105"/>
      <c r="Q27" s="181"/>
      <c r="R27" s="181"/>
      <c r="S27" s="182"/>
      <c r="T27" s="182"/>
      <c r="U27" s="182"/>
    </row>
    <row r="28" spans="1:21" ht="15" customHeight="1" thickBot="1" x14ac:dyDescent="0.45">
      <c r="A28" s="447" t="str">
        <f>IFERROR(VLOOKUP(DBCS(A24),各回ごと!$Q$4:$T$15,4,FALSE)&amp;"","")</f>
        <v>〈教科書ページ〉東京書籍p.165～184　啓林館p.160～179　学校図書p.180～201　大日本図書p.176～193　教育出版p.176～193　日本文教出版p.158～174　数研出版p.169～186</v>
      </c>
      <c r="B28" s="448"/>
      <c r="C28" s="448"/>
      <c r="D28" s="448"/>
      <c r="E28" s="448"/>
      <c r="F28" s="448"/>
      <c r="G28" s="448"/>
      <c r="H28" s="448"/>
      <c r="I28" s="448"/>
      <c r="J28" s="448"/>
      <c r="K28" s="448"/>
      <c r="L28" s="449"/>
      <c r="M28" s="105"/>
      <c r="Q28" s="181"/>
      <c r="R28" s="181"/>
      <c r="S28" s="182"/>
      <c r="T28" s="182"/>
      <c r="U28" s="182"/>
    </row>
    <row r="29" spans="1:21" ht="15.75" customHeight="1" x14ac:dyDescent="0.4">
      <c r="A29" s="420"/>
      <c r="B29" s="422" t="str">
        <f>IFERROR(VLOOKUP(DBCS(A29),各回ごと!$Q$4:$T$15,2,FALSE)&amp;"","")</f>
        <v/>
      </c>
      <c r="C29" s="172"/>
      <c r="D29" s="424" t="s">
        <v>0</v>
      </c>
      <c r="E29" s="425" t="s">
        <v>7</v>
      </c>
      <c r="F29" s="425"/>
      <c r="G29" s="425"/>
      <c r="H29" s="425"/>
      <c r="I29" s="425"/>
      <c r="J29" s="425"/>
      <c r="K29" s="425"/>
      <c r="L29" s="426"/>
      <c r="Q29" s="181"/>
      <c r="R29" s="181"/>
      <c r="S29" s="182"/>
      <c r="T29" s="182"/>
      <c r="U29" s="182"/>
    </row>
    <row r="30" spans="1:21" ht="17.25" customHeight="1" x14ac:dyDescent="0.4">
      <c r="A30" s="421"/>
      <c r="B30" s="423"/>
      <c r="C30" s="213"/>
      <c r="D30" s="280"/>
      <c r="E30" s="264" t="s">
        <v>1</v>
      </c>
      <c r="F30" s="264"/>
      <c r="G30" s="264"/>
      <c r="H30" s="264" t="s">
        <v>2</v>
      </c>
      <c r="I30" s="264"/>
      <c r="J30" s="264"/>
      <c r="K30" s="314" t="s">
        <v>167</v>
      </c>
      <c r="L30" s="377"/>
      <c r="M30" s="105"/>
      <c r="Q30" s="181"/>
      <c r="R30" s="181"/>
      <c r="S30" s="182"/>
      <c r="T30" s="182"/>
    </row>
    <row r="31" spans="1:21" ht="77.25" customHeight="1" x14ac:dyDescent="0.4">
      <c r="A31" s="427" t="str">
        <f>IFERROR(VLOOKUP(DBCS(A29),各回ごと!$Q$4:$T$15,3,FALSE)&amp;"","")</f>
        <v/>
      </c>
      <c r="B31" s="428"/>
      <c r="C31" s="167" t="s">
        <v>12</v>
      </c>
      <c r="D31" s="238" t="s">
        <v>6</v>
      </c>
      <c r="E31" s="363"/>
      <c r="F31" s="364"/>
      <c r="G31" s="233" t="str">
        <f>"/"&amp;IFERROR(VLOOKUP(A29,各回ごと!$Q$3:$Y$12,5,FALSE)&amp;"","")&amp;"問"</f>
        <v>/問</v>
      </c>
      <c r="H31" s="363"/>
      <c r="I31" s="364"/>
      <c r="J31" s="233" t="str">
        <f>"/"&amp;IFERROR(VLOOKUP(A29,各回ごと!$Q$3:$Y$12,6,FALSE)&amp;"","")&amp;"問"</f>
        <v>/問</v>
      </c>
      <c r="K31" s="365" t="str">
        <f>"/"&amp;IFERROR(VLOOKUP(A29,各回ごと!$Q$3:$Y$12,7,FALSE)&amp;"","")&amp;"問"</f>
        <v>/問</v>
      </c>
      <c r="L31" s="366"/>
      <c r="Q31" s="181"/>
      <c r="R31" s="181"/>
      <c r="S31" s="182"/>
      <c r="T31" s="182"/>
    </row>
    <row r="32" spans="1:21" ht="77.25" customHeight="1" x14ac:dyDescent="0.4">
      <c r="A32" s="429"/>
      <c r="B32" s="430"/>
      <c r="C32" s="171" t="s">
        <v>11</v>
      </c>
      <c r="D32" s="160" t="s">
        <v>6</v>
      </c>
      <c r="E32" s="290"/>
      <c r="F32" s="291"/>
      <c r="G32" s="233" t="str">
        <f>"/"&amp;IFERROR(VLOOKUP(A29,各回ごと!$Q$3:$Y$12,8,FALSE)&amp;"","")&amp;"点"</f>
        <v>/点</v>
      </c>
      <c r="H32" s="327"/>
      <c r="I32" s="328"/>
      <c r="J32" s="233" t="str">
        <f>"/"&amp;IFERROR(VLOOKUP(A29,各回ごと!$Q$3:$Y$12,9,FALSE)&amp;"","")&amp;"点"</f>
        <v>/点</v>
      </c>
      <c r="K32" s="365" t="s">
        <v>235</v>
      </c>
      <c r="L32" s="366"/>
      <c r="M32" s="105"/>
      <c r="Q32" s="181"/>
      <c r="R32" s="181"/>
      <c r="S32" s="182"/>
      <c r="T32" s="182"/>
    </row>
    <row r="33" spans="1:20" ht="15" customHeight="1" thickBot="1" x14ac:dyDescent="0.45">
      <c r="A33" s="447" t="str">
        <f>IFERROR(VLOOKUP(DBCS(A29),各回ごと!$Q$4:$T$15,4,FALSE)&amp;"","")</f>
        <v/>
      </c>
      <c r="B33" s="448"/>
      <c r="C33" s="448"/>
      <c r="D33" s="448"/>
      <c r="E33" s="448"/>
      <c r="F33" s="448"/>
      <c r="G33" s="448"/>
      <c r="H33" s="448"/>
      <c r="I33" s="448"/>
      <c r="J33" s="448"/>
      <c r="K33" s="448"/>
      <c r="L33" s="449"/>
      <c r="M33" s="105"/>
      <c r="Q33" s="181"/>
      <c r="R33" s="181"/>
      <c r="S33" s="182"/>
      <c r="T33" s="182"/>
    </row>
    <row r="34" spans="1:20" ht="15.75" customHeight="1" x14ac:dyDescent="0.4">
      <c r="A34" s="420"/>
      <c r="B34" s="422" t="str">
        <f>IFERROR(VLOOKUP(DBCS(A34),各回ごと!$Q$4:$T$15,2,FALSE)&amp;"","")</f>
        <v/>
      </c>
      <c r="C34" s="172"/>
      <c r="D34" s="424" t="s">
        <v>0</v>
      </c>
      <c r="E34" s="425" t="s">
        <v>7</v>
      </c>
      <c r="F34" s="425"/>
      <c r="G34" s="425"/>
      <c r="H34" s="425"/>
      <c r="I34" s="425"/>
      <c r="J34" s="425"/>
      <c r="K34" s="425"/>
      <c r="L34" s="426"/>
      <c r="Q34" s="181"/>
      <c r="R34" s="181"/>
      <c r="S34" s="182"/>
      <c r="T34" s="182"/>
    </row>
    <row r="35" spans="1:20" ht="17.25" customHeight="1" x14ac:dyDescent="0.4">
      <c r="A35" s="421"/>
      <c r="B35" s="423"/>
      <c r="C35" s="213"/>
      <c r="D35" s="280"/>
      <c r="E35" s="264" t="s">
        <v>1</v>
      </c>
      <c r="F35" s="264"/>
      <c r="G35" s="264"/>
      <c r="H35" s="264" t="s">
        <v>2</v>
      </c>
      <c r="I35" s="264"/>
      <c r="J35" s="264"/>
      <c r="K35" s="314" t="s">
        <v>167</v>
      </c>
      <c r="L35" s="377"/>
      <c r="M35" s="105"/>
      <c r="Q35" s="181"/>
      <c r="R35" s="181"/>
      <c r="S35" s="182"/>
      <c r="T35" s="182"/>
    </row>
    <row r="36" spans="1:20" ht="77.25" customHeight="1" x14ac:dyDescent="0.4">
      <c r="A36" s="427" t="str">
        <f>IFERROR(VLOOKUP(DBCS(A34),各回ごと!$Q$4:$T$15,3,FALSE)&amp;"","")</f>
        <v/>
      </c>
      <c r="B36" s="428"/>
      <c r="C36" s="167" t="s">
        <v>12</v>
      </c>
      <c r="D36" s="102" t="s">
        <v>6</v>
      </c>
      <c r="E36" s="363"/>
      <c r="F36" s="364"/>
      <c r="G36" s="233" t="str">
        <f>"/"&amp;IFERROR(VLOOKUP(A34,各回ごと!$Q$3:$Y$12,5,FALSE)&amp;"","")&amp;"問"</f>
        <v>/問</v>
      </c>
      <c r="H36" s="363"/>
      <c r="I36" s="364"/>
      <c r="J36" s="233" t="str">
        <f>"/"&amp;IFERROR(VLOOKUP(A34,各回ごと!$Q$3:$Y$12,6,FALSE)&amp;"","")&amp;"問"</f>
        <v>/問</v>
      </c>
      <c r="K36" s="365" t="str">
        <f>"/"&amp;IFERROR(VLOOKUP(A34,各回ごと!$Q$3:$Y$12,7,FALSE)&amp;"","")&amp;"問"</f>
        <v>/問</v>
      </c>
      <c r="L36" s="366"/>
      <c r="Q36" s="181"/>
      <c r="R36" s="181"/>
      <c r="S36" s="182"/>
      <c r="T36" s="182"/>
    </row>
    <row r="37" spans="1:20" ht="77.25" customHeight="1" x14ac:dyDescent="0.4">
      <c r="A37" s="429"/>
      <c r="B37" s="430"/>
      <c r="C37" s="171" t="s">
        <v>11</v>
      </c>
      <c r="D37" s="160" t="s">
        <v>6</v>
      </c>
      <c r="E37" s="290"/>
      <c r="F37" s="291"/>
      <c r="G37" s="233" t="str">
        <f>"/"&amp;IFERROR(VLOOKUP(A34,各回ごと!$Q$3:$Y$12,8,FALSE)&amp;"","")&amp;"点"</f>
        <v>/点</v>
      </c>
      <c r="H37" s="327"/>
      <c r="I37" s="328"/>
      <c r="J37" s="233" t="str">
        <f>"/"&amp;IFERROR(VLOOKUP(A34,各回ごと!$Q$3:$Y$12,9,FALSE)&amp;"","")&amp;"点"</f>
        <v>/点</v>
      </c>
      <c r="K37" s="365" t="s">
        <v>235</v>
      </c>
      <c r="L37" s="366"/>
      <c r="M37" s="105"/>
    </row>
    <row r="38" spans="1:20" ht="16.5" customHeight="1" thickBot="1" x14ac:dyDescent="0.45">
      <c r="A38" s="447" t="str">
        <f>IFERROR(VLOOKUP(DBCS(A34),各回ごと!$Q$4:$T$15,4,FALSE)&amp;"","")</f>
        <v/>
      </c>
      <c r="B38" s="448"/>
      <c r="C38" s="448"/>
      <c r="D38" s="448"/>
      <c r="E38" s="448"/>
      <c r="F38" s="448"/>
      <c r="G38" s="448"/>
      <c r="H38" s="448"/>
      <c r="I38" s="448"/>
      <c r="J38" s="448"/>
      <c r="K38" s="448"/>
      <c r="L38" s="449"/>
    </row>
    <row r="39" spans="1:20" s="234" customFormat="1" ht="15.75" customHeight="1" x14ac:dyDescent="0.4">
      <c r="A39" s="420"/>
      <c r="B39" s="422" t="str">
        <f>IFERROR(VLOOKUP(DBCS(A39),各回ごと!$Q$4:$T$15,2,FALSE)&amp;"","")</f>
        <v/>
      </c>
      <c r="C39" s="241"/>
      <c r="D39" s="424" t="s">
        <v>0</v>
      </c>
      <c r="E39" s="425" t="s">
        <v>7</v>
      </c>
      <c r="F39" s="425"/>
      <c r="G39" s="425"/>
      <c r="H39" s="425"/>
      <c r="I39" s="425"/>
      <c r="J39" s="425"/>
      <c r="K39" s="425"/>
      <c r="L39" s="426"/>
      <c r="M39" s="237"/>
      <c r="Q39" s="243"/>
      <c r="R39" s="243"/>
      <c r="S39" s="244"/>
      <c r="T39" s="244"/>
    </row>
    <row r="40" spans="1:20" s="234" customFormat="1" ht="17.25" customHeight="1" x14ac:dyDescent="0.4">
      <c r="A40" s="421"/>
      <c r="B40" s="423"/>
      <c r="C40" s="235"/>
      <c r="D40" s="280"/>
      <c r="E40" s="264" t="s">
        <v>1</v>
      </c>
      <c r="F40" s="264"/>
      <c r="G40" s="264"/>
      <c r="H40" s="264" t="s">
        <v>2</v>
      </c>
      <c r="I40" s="264"/>
      <c r="J40" s="264"/>
      <c r="K40" s="314" t="s">
        <v>167</v>
      </c>
      <c r="L40" s="377"/>
      <c r="M40" s="239"/>
      <c r="Q40" s="243"/>
      <c r="R40" s="243"/>
      <c r="S40" s="244"/>
      <c r="T40" s="244"/>
    </row>
    <row r="41" spans="1:20" s="234" customFormat="1" ht="77.25" customHeight="1" x14ac:dyDescent="0.4">
      <c r="A41" s="427" t="str">
        <f>IFERROR(VLOOKUP(DBCS(A39),各回ごと!$Q$4:$T$15,3,FALSE)&amp;"","")</f>
        <v/>
      </c>
      <c r="B41" s="428"/>
      <c r="C41" s="167" t="s">
        <v>12</v>
      </c>
      <c r="D41" s="238" t="s">
        <v>6</v>
      </c>
      <c r="E41" s="363"/>
      <c r="F41" s="364"/>
      <c r="G41" s="233" t="str">
        <f>"/"&amp;IFERROR(VLOOKUP(A39,各回ごと!$Q$3:$Y$12,5,FALSE)&amp;"","")&amp;"問"</f>
        <v>/問</v>
      </c>
      <c r="H41" s="363"/>
      <c r="I41" s="364"/>
      <c r="J41" s="233" t="str">
        <f>"/"&amp;IFERROR(VLOOKUP(A39,各回ごと!$Q$3:$Y$12,6,FALSE)&amp;"","")&amp;"問"</f>
        <v>/問</v>
      </c>
      <c r="K41" s="365" t="str">
        <f>"/"&amp;IFERROR(VLOOKUP(A39,各回ごと!$Q$3:$Y$12,7,FALSE)&amp;"","")&amp;"問"</f>
        <v>/問</v>
      </c>
      <c r="L41" s="366"/>
      <c r="M41" s="237"/>
      <c r="Q41" s="243"/>
      <c r="R41" s="243"/>
      <c r="S41" s="244"/>
      <c r="T41" s="244"/>
    </row>
    <row r="42" spans="1:20" s="234" customFormat="1" ht="77.25" customHeight="1" x14ac:dyDescent="0.4">
      <c r="A42" s="429"/>
      <c r="B42" s="430"/>
      <c r="C42" s="171" t="s">
        <v>11</v>
      </c>
      <c r="D42" s="160" t="s">
        <v>6</v>
      </c>
      <c r="E42" s="290"/>
      <c r="F42" s="291"/>
      <c r="G42" s="233" t="str">
        <f>"/"&amp;IFERROR(VLOOKUP(A39,各回ごと!$Q$3:$Y$12,8,FALSE)&amp;"","")&amp;"点"</f>
        <v>/点</v>
      </c>
      <c r="H42" s="327"/>
      <c r="I42" s="328"/>
      <c r="J42" s="233" t="str">
        <f>"/"&amp;IFERROR(VLOOKUP(A39,各回ごと!$Q$3:$Y$12,9,FALSE)&amp;"","")&amp;"点"</f>
        <v>/点</v>
      </c>
      <c r="K42" s="365" t="s">
        <v>235</v>
      </c>
      <c r="L42" s="366"/>
      <c r="M42" s="239"/>
      <c r="Q42" s="242"/>
      <c r="R42" s="242"/>
      <c r="S42" s="243"/>
      <c r="T42" s="243"/>
    </row>
    <row r="43" spans="1:20" s="234" customFormat="1" ht="16.5" customHeight="1" thickBot="1" x14ac:dyDescent="0.45">
      <c r="A43" s="447" t="str">
        <f>IFERROR(VLOOKUP(DBCS(A39),各回ごと!$Q$4:$T$15,4,FALSE)&amp;"","")</f>
        <v/>
      </c>
      <c r="B43" s="448"/>
      <c r="C43" s="448"/>
      <c r="D43" s="448"/>
      <c r="E43" s="448"/>
      <c r="F43" s="448"/>
      <c r="G43" s="448"/>
      <c r="H43" s="448"/>
      <c r="I43" s="448"/>
      <c r="J43" s="448"/>
      <c r="K43" s="448"/>
      <c r="L43" s="449"/>
      <c r="M43" s="237"/>
      <c r="Q43" s="242"/>
      <c r="R43" s="242"/>
      <c r="S43" s="243"/>
      <c r="T43" s="243"/>
    </row>
    <row r="44" spans="1:20" s="234" customFormat="1" ht="15.75" customHeight="1" x14ac:dyDescent="0.4">
      <c r="A44" s="420"/>
      <c r="B44" s="422" t="str">
        <f>IFERROR(VLOOKUP(DBCS(A44),各回ごと!$Q$4:$T$15,2,FALSE)&amp;"","")</f>
        <v/>
      </c>
      <c r="C44" s="241"/>
      <c r="D44" s="424" t="s">
        <v>0</v>
      </c>
      <c r="E44" s="425" t="s">
        <v>7</v>
      </c>
      <c r="F44" s="425"/>
      <c r="G44" s="425"/>
      <c r="H44" s="425"/>
      <c r="I44" s="425"/>
      <c r="J44" s="425"/>
      <c r="K44" s="425"/>
      <c r="L44" s="426"/>
      <c r="M44" s="237"/>
      <c r="Q44" s="243"/>
      <c r="R44" s="243"/>
      <c r="S44" s="244"/>
      <c r="T44" s="244"/>
    </row>
    <row r="45" spans="1:20" s="234" customFormat="1" ht="17.25" customHeight="1" x14ac:dyDescent="0.4">
      <c r="A45" s="421"/>
      <c r="B45" s="423"/>
      <c r="C45" s="235"/>
      <c r="D45" s="280"/>
      <c r="E45" s="264" t="s">
        <v>1</v>
      </c>
      <c r="F45" s="264"/>
      <c r="G45" s="264"/>
      <c r="H45" s="264" t="s">
        <v>2</v>
      </c>
      <c r="I45" s="264"/>
      <c r="J45" s="264"/>
      <c r="K45" s="314" t="s">
        <v>167</v>
      </c>
      <c r="L45" s="377"/>
      <c r="M45" s="239"/>
      <c r="Q45" s="243"/>
      <c r="R45" s="243"/>
      <c r="S45" s="244"/>
      <c r="T45" s="244"/>
    </row>
    <row r="46" spans="1:20" s="234" customFormat="1" ht="77.25" customHeight="1" x14ac:dyDescent="0.4">
      <c r="A46" s="427" t="str">
        <f>IFERROR(VLOOKUP(DBCS(A44),各回ごと!$Q$4:$T$15,3,FALSE)&amp;"","")</f>
        <v/>
      </c>
      <c r="B46" s="428"/>
      <c r="C46" s="167" t="s">
        <v>12</v>
      </c>
      <c r="D46" s="238" t="s">
        <v>6</v>
      </c>
      <c r="E46" s="363"/>
      <c r="F46" s="364"/>
      <c r="G46" s="233" t="str">
        <f>"/"&amp;IFERROR(VLOOKUP(A44,各回ごと!$Q$3:$Y$12,5,FALSE)&amp;"","")&amp;"問"</f>
        <v>/問</v>
      </c>
      <c r="H46" s="363"/>
      <c r="I46" s="364"/>
      <c r="J46" s="233" t="str">
        <f>"/"&amp;IFERROR(VLOOKUP(A44,各回ごと!$Q$3:$Y$12,6,FALSE)&amp;"","")&amp;"問"</f>
        <v>/問</v>
      </c>
      <c r="K46" s="365" t="str">
        <f>"/"&amp;IFERROR(VLOOKUP(A44,各回ごと!$Q$3:$Y$12,7,FALSE)&amp;"","")&amp;"問"</f>
        <v>/問</v>
      </c>
      <c r="L46" s="366"/>
      <c r="M46" s="237"/>
      <c r="Q46" s="243"/>
      <c r="R46" s="243"/>
      <c r="S46" s="244"/>
      <c r="T46" s="244"/>
    </row>
    <row r="47" spans="1:20" s="234" customFormat="1" ht="77.25" customHeight="1" x14ac:dyDescent="0.4">
      <c r="A47" s="429"/>
      <c r="B47" s="430"/>
      <c r="C47" s="171" t="s">
        <v>11</v>
      </c>
      <c r="D47" s="160" t="s">
        <v>6</v>
      </c>
      <c r="E47" s="290"/>
      <c r="F47" s="291"/>
      <c r="G47" s="233" t="str">
        <f>"/"&amp;IFERROR(VLOOKUP(A44,各回ごと!$Q$3:$Y$12,8,FALSE)&amp;"","")&amp;"点"</f>
        <v>/点</v>
      </c>
      <c r="H47" s="327"/>
      <c r="I47" s="328"/>
      <c r="J47" s="233" t="str">
        <f>"/"&amp;IFERROR(VLOOKUP(A44,各回ごと!$Q$3:$Y$12,9,FALSE)&amp;"","")&amp;"点"</f>
        <v>/点</v>
      </c>
      <c r="K47" s="365" t="s">
        <v>235</v>
      </c>
      <c r="L47" s="366"/>
      <c r="M47" s="239"/>
      <c r="Q47" s="242"/>
      <c r="R47" s="242"/>
      <c r="S47" s="243"/>
      <c r="T47" s="243"/>
    </row>
    <row r="48" spans="1:20" s="234" customFormat="1" ht="16.5" customHeight="1" thickBot="1" x14ac:dyDescent="0.45">
      <c r="A48" s="447" t="str">
        <f>IFERROR(VLOOKUP(DBCS(A44),各回ごと!$Q$4:$T$15,4,FALSE)&amp;"","")</f>
        <v/>
      </c>
      <c r="B48" s="448"/>
      <c r="C48" s="448"/>
      <c r="D48" s="448"/>
      <c r="E48" s="448"/>
      <c r="F48" s="448"/>
      <c r="G48" s="448"/>
      <c r="H48" s="448"/>
      <c r="I48" s="448"/>
      <c r="J48" s="448"/>
      <c r="K48" s="448"/>
      <c r="L48" s="449"/>
      <c r="M48" s="237"/>
      <c r="Q48" s="242"/>
      <c r="R48" s="242"/>
      <c r="S48" s="243"/>
      <c r="T48" s="243"/>
    </row>
    <row r="49" ht="120" customHeight="1" x14ac:dyDescent="0.4"/>
    <row r="50" ht="120" customHeight="1" x14ac:dyDescent="0.4"/>
    <row r="51" ht="120" customHeight="1" x14ac:dyDescent="0.4"/>
    <row r="52" ht="120" customHeight="1" x14ac:dyDescent="0.4"/>
    <row r="53" ht="120" customHeight="1" x14ac:dyDescent="0.4"/>
    <row r="54" ht="120" customHeight="1" x14ac:dyDescent="0.4"/>
    <row r="55" ht="120" customHeight="1" x14ac:dyDescent="0.4"/>
    <row r="56" ht="120" customHeight="1" x14ac:dyDescent="0.4"/>
    <row r="57" ht="120" customHeight="1" x14ac:dyDescent="0.4"/>
    <row r="58" ht="120" customHeight="1" x14ac:dyDescent="0.4"/>
    <row r="59" ht="120" customHeight="1" x14ac:dyDescent="0.4"/>
    <row r="60" ht="120" customHeight="1" x14ac:dyDescent="0.4"/>
    <row r="61" ht="120" customHeight="1" x14ac:dyDescent="0.4"/>
    <row r="62" ht="120" customHeight="1" x14ac:dyDescent="0.4"/>
    <row r="63" ht="120" customHeight="1" x14ac:dyDescent="0.4"/>
    <row r="64" ht="120" customHeight="1" x14ac:dyDescent="0.4"/>
    <row r="65" ht="120" customHeight="1" x14ac:dyDescent="0.4"/>
    <row r="66" ht="120" customHeight="1" x14ac:dyDescent="0.4"/>
    <row r="67" ht="120" customHeight="1" x14ac:dyDescent="0.4"/>
    <row r="68" ht="120" customHeight="1" x14ac:dyDescent="0.4"/>
    <row r="69" ht="120" customHeight="1" x14ac:dyDescent="0.4"/>
    <row r="70" ht="120" customHeight="1" x14ac:dyDescent="0.4"/>
    <row r="71" ht="120" customHeight="1" x14ac:dyDescent="0.4"/>
    <row r="72" ht="120" customHeight="1" x14ac:dyDescent="0.4"/>
    <row r="73" ht="120" customHeight="1" x14ac:dyDescent="0.4"/>
    <row r="74" ht="120" customHeight="1" x14ac:dyDescent="0.4"/>
  </sheetData>
  <mergeCells count="119">
    <mergeCell ref="A23:L23"/>
    <mergeCell ref="A28:L28"/>
    <mergeCell ref="A33:L33"/>
    <mergeCell ref="A38:L38"/>
    <mergeCell ref="A43:L43"/>
    <mergeCell ref="A48:L48"/>
    <mergeCell ref="A3:B3"/>
    <mergeCell ref="C3:L3"/>
    <mergeCell ref="A4:B5"/>
    <mergeCell ref="C4:K4"/>
    <mergeCell ref="C5:K5"/>
    <mergeCell ref="A46:B47"/>
    <mergeCell ref="E46:F46"/>
    <mergeCell ref="H46:I46"/>
    <mergeCell ref="K46:L46"/>
    <mergeCell ref="E47:F47"/>
    <mergeCell ref="H47:I47"/>
    <mergeCell ref="K47:L47"/>
    <mergeCell ref="C10:K11"/>
    <mergeCell ref="C12:J12"/>
    <mergeCell ref="A13:B13"/>
    <mergeCell ref="C13:L13"/>
    <mergeCell ref="A14:A15"/>
    <mergeCell ref="B14:B15"/>
    <mergeCell ref="D14:D15"/>
    <mergeCell ref="E14:L14"/>
    <mergeCell ref="E15:G15"/>
    <mergeCell ref="H15:J15"/>
    <mergeCell ref="A6:B11"/>
    <mergeCell ref="C6:K6"/>
    <mergeCell ref="C7:K7"/>
    <mergeCell ref="C8:K8"/>
    <mergeCell ref="C9:K9"/>
    <mergeCell ref="K15:L15"/>
    <mergeCell ref="A21:B22"/>
    <mergeCell ref="E21:F21"/>
    <mergeCell ref="H21:I21"/>
    <mergeCell ref="K21:L21"/>
    <mergeCell ref="E22:F22"/>
    <mergeCell ref="H22:I22"/>
    <mergeCell ref="K22:L22"/>
    <mergeCell ref="A16:B17"/>
    <mergeCell ref="E16:F16"/>
    <mergeCell ref="H16:I16"/>
    <mergeCell ref="K16:L16"/>
    <mergeCell ref="E17:F17"/>
    <mergeCell ref="H17:I17"/>
    <mergeCell ref="K17:L17"/>
    <mergeCell ref="A19:A20"/>
    <mergeCell ref="B19:B20"/>
    <mergeCell ref="D19:D20"/>
    <mergeCell ref="E19:L19"/>
    <mergeCell ref="E20:G20"/>
    <mergeCell ref="H20:J20"/>
    <mergeCell ref="K20:L20"/>
    <mergeCell ref="A18:L18"/>
    <mergeCell ref="A31:B32"/>
    <mergeCell ref="E31:F31"/>
    <mergeCell ref="H31:I31"/>
    <mergeCell ref="K31:L31"/>
    <mergeCell ref="E32:F32"/>
    <mergeCell ref="H32:I32"/>
    <mergeCell ref="K32:L32"/>
    <mergeCell ref="A39:A40"/>
    <mergeCell ref="A26:B27"/>
    <mergeCell ref="E26:F26"/>
    <mergeCell ref="H26:I26"/>
    <mergeCell ref="K26:L26"/>
    <mergeCell ref="E27:F27"/>
    <mergeCell ref="H27:I27"/>
    <mergeCell ref="K27:L27"/>
    <mergeCell ref="A24:A25"/>
    <mergeCell ref="B24:B25"/>
    <mergeCell ref="D24:D25"/>
    <mergeCell ref="E24:L24"/>
    <mergeCell ref="E25:G25"/>
    <mergeCell ref="H25:J25"/>
    <mergeCell ref="K25:L25"/>
    <mergeCell ref="A29:A30"/>
    <mergeCell ref="B29:B30"/>
    <mergeCell ref="D29:D30"/>
    <mergeCell ref="E29:L29"/>
    <mergeCell ref="E30:G30"/>
    <mergeCell ref="H30:J30"/>
    <mergeCell ref="K30:L30"/>
    <mergeCell ref="B39:B40"/>
    <mergeCell ref="D39:D40"/>
    <mergeCell ref="E39:L39"/>
    <mergeCell ref="E40:G40"/>
    <mergeCell ref="H40:J40"/>
    <mergeCell ref="K40:L40"/>
    <mergeCell ref="A34:A35"/>
    <mergeCell ref="B34:B35"/>
    <mergeCell ref="D34:D35"/>
    <mergeCell ref="E34:L34"/>
    <mergeCell ref="E35:G35"/>
    <mergeCell ref="H35:J35"/>
    <mergeCell ref="K35:L35"/>
    <mergeCell ref="A36:B37"/>
    <mergeCell ref="E36:F36"/>
    <mergeCell ref="H36:I36"/>
    <mergeCell ref="K36:L36"/>
    <mergeCell ref="E37:F37"/>
    <mergeCell ref="H37:I37"/>
    <mergeCell ref="K37:L37"/>
    <mergeCell ref="A44:A45"/>
    <mergeCell ref="B44:B45"/>
    <mergeCell ref="D44:D45"/>
    <mergeCell ref="E44:L44"/>
    <mergeCell ref="E45:G45"/>
    <mergeCell ref="H45:J45"/>
    <mergeCell ref="K45:L45"/>
    <mergeCell ref="A41:B42"/>
    <mergeCell ref="E41:F41"/>
    <mergeCell ref="H41:I41"/>
    <mergeCell ref="K41:L41"/>
    <mergeCell ref="E42:F42"/>
    <mergeCell ref="H42:I42"/>
    <mergeCell ref="K42:L42"/>
  </mergeCells>
  <phoneticPr fontId="3"/>
  <printOptions horizontalCentered="1"/>
  <pageMargins left="0.11811023622047245" right="0.11811023622047245" top="0.19685039370078741" bottom="0" header="0" footer="0"/>
  <pageSetup paperSize="9" scale="58" fitToHeight="0" orientation="portrait" r:id="rId1"/>
  <rowBreaks count="1" manualBreakCount="1">
    <brk id="33" max="11"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各回ごと!$Q$3:$Q$15</xm:f>
          </x14:formula1>
          <xm:sqref>A14:A15 A19:A20 A24:A25 A29:A30 A34:A35 A39:A40 A44:A45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4"/>
  <sheetViews>
    <sheetView tabSelected="1" view="pageBreakPreview" zoomScale="70" zoomScaleNormal="85" zoomScaleSheetLayoutView="70" workbookViewId="0"/>
  </sheetViews>
  <sheetFormatPr defaultRowHeight="18.75" x14ac:dyDescent="0.4"/>
  <cols>
    <col min="1" max="1" width="4.875" customWidth="1"/>
    <col min="2" max="2" width="60.625" customWidth="1"/>
    <col min="3" max="3" width="11.25" customWidth="1"/>
    <col min="4" max="4" width="11.625" customWidth="1"/>
    <col min="5" max="5" width="7.625" customWidth="1"/>
    <col min="6" max="6" width="7" customWidth="1"/>
    <col min="7" max="7" width="12.875" style="236" customWidth="1"/>
    <col min="8" max="9" width="7.625" customWidth="1"/>
    <col min="10" max="10" width="12.875" style="236" customWidth="1"/>
    <col min="11" max="11" width="7.5" customWidth="1"/>
    <col min="12" max="12" width="10.75" customWidth="1"/>
    <col min="13" max="13" width="39.125" style="38" customWidth="1"/>
    <col min="17" max="17" width="7.5" style="180" customWidth="1"/>
    <col min="18" max="18" width="12.75" style="180" customWidth="1"/>
    <col min="19" max="19" width="51.125" style="181" customWidth="1"/>
    <col min="20" max="20" width="20" style="181" customWidth="1"/>
  </cols>
  <sheetData>
    <row r="1" spans="1:21" ht="26.25" customHeight="1" x14ac:dyDescent="0.4">
      <c r="A1" s="204" t="s">
        <v>269</v>
      </c>
      <c r="B1" s="112"/>
      <c r="C1" s="112"/>
      <c r="D1" s="112"/>
      <c r="E1" s="112"/>
      <c r="F1" s="112"/>
      <c r="G1" s="240"/>
      <c r="H1" s="112"/>
      <c r="I1" s="112"/>
      <c r="J1" s="240"/>
      <c r="K1" s="112"/>
      <c r="L1" s="203" t="str">
        <f>各回ごと!L1</f>
        <v>　[３ 年　数　学　］</v>
      </c>
      <c r="M1" s="94"/>
    </row>
    <row r="2" spans="1:21" ht="20.100000000000001" customHeight="1" thickBot="1" x14ac:dyDescent="0.45">
      <c r="A2" s="7"/>
      <c r="B2" s="6"/>
      <c r="C2" s="6"/>
      <c r="F2" s="190" t="s">
        <v>213</v>
      </c>
      <c r="G2" s="245" t="s">
        <v>266</v>
      </c>
      <c r="H2" s="190" t="s">
        <v>214</v>
      </c>
      <c r="L2" s="111"/>
    </row>
    <row r="3" spans="1:21" ht="16.5" customHeight="1" x14ac:dyDescent="0.4">
      <c r="A3" s="370" t="s">
        <v>8</v>
      </c>
      <c r="B3" s="371"/>
      <c r="C3" s="372" t="s">
        <v>9</v>
      </c>
      <c r="D3" s="372"/>
      <c r="E3" s="372"/>
      <c r="F3" s="372"/>
      <c r="G3" s="372"/>
      <c r="H3" s="372"/>
      <c r="I3" s="372"/>
      <c r="J3" s="372"/>
      <c r="K3" s="372"/>
      <c r="L3" s="373"/>
      <c r="Q3" s="181"/>
      <c r="R3" s="181"/>
      <c r="S3" s="182"/>
      <c r="T3" s="182"/>
    </row>
    <row r="4" spans="1:21" ht="21" customHeight="1" x14ac:dyDescent="0.4">
      <c r="A4" s="439" t="s">
        <v>217</v>
      </c>
      <c r="B4" s="440"/>
      <c r="C4" s="443" t="s">
        <v>158</v>
      </c>
      <c r="D4" s="347"/>
      <c r="E4" s="347"/>
      <c r="F4" s="347"/>
      <c r="G4" s="347"/>
      <c r="H4" s="347"/>
      <c r="I4" s="347"/>
      <c r="J4" s="347"/>
      <c r="K4" s="348"/>
      <c r="L4" s="126" t="s">
        <v>139</v>
      </c>
      <c r="Q4" s="181"/>
      <c r="R4" s="181"/>
      <c r="S4" s="182"/>
      <c r="T4" s="182"/>
    </row>
    <row r="5" spans="1:21" ht="38.1" customHeight="1" x14ac:dyDescent="0.4">
      <c r="A5" s="441"/>
      <c r="B5" s="442"/>
      <c r="C5" s="344" t="s">
        <v>197</v>
      </c>
      <c r="D5" s="344"/>
      <c r="E5" s="344"/>
      <c r="F5" s="344"/>
      <c r="G5" s="344"/>
      <c r="H5" s="344"/>
      <c r="I5" s="344"/>
      <c r="J5" s="344"/>
      <c r="K5" s="345"/>
      <c r="L5" s="131"/>
      <c r="M5" s="105"/>
      <c r="Q5" s="181"/>
      <c r="R5" s="181"/>
      <c r="S5" s="182"/>
      <c r="T5" s="182"/>
    </row>
    <row r="6" spans="1:21" ht="38.1" customHeight="1" x14ac:dyDescent="0.4">
      <c r="A6" s="418" t="s">
        <v>202</v>
      </c>
      <c r="B6" s="433"/>
      <c r="C6" s="330" t="s">
        <v>198</v>
      </c>
      <c r="D6" s="330"/>
      <c r="E6" s="330"/>
      <c r="F6" s="330"/>
      <c r="G6" s="330"/>
      <c r="H6" s="330"/>
      <c r="I6" s="330"/>
      <c r="J6" s="330"/>
      <c r="K6" s="331"/>
      <c r="L6" s="132"/>
      <c r="M6" s="105"/>
      <c r="Q6" s="181"/>
      <c r="R6" s="181"/>
      <c r="S6" s="182"/>
      <c r="T6" s="182"/>
    </row>
    <row r="7" spans="1:21" ht="38.1" customHeight="1" x14ac:dyDescent="0.4">
      <c r="A7" s="418"/>
      <c r="B7" s="433"/>
      <c r="C7" s="330" t="s">
        <v>232</v>
      </c>
      <c r="D7" s="330"/>
      <c r="E7" s="330"/>
      <c r="F7" s="330"/>
      <c r="G7" s="330"/>
      <c r="H7" s="330"/>
      <c r="I7" s="330"/>
      <c r="J7" s="330"/>
      <c r="K7" s="331"/>
      <c r="L7" s="132"/>
      <c r="M7" s="105"/>
      <c r="Q7" s="181"/>
      <c r="R7" s="181"/>
      <c r="S7" s="182"/>
      <c r="T7" s="182"/>
    </row>
    <row r="8" spans="1:21" ht="38.1" customHeight="1" x14ac:dyDescent="0.4">
      <c r="A8" s="418"/>
      <c r="B8" s="433"/>
      <c r="C8" s="330" t="s">
        <v>237</v>
      </c>
      <c r="D8" s="330"/>
      <c r="E8" s="330"/>
      <c r="F8" s="330"/>
      <c r="G8" s="330"/>
      <c r="H8" s="330"/>
      <c r="I8" s="330"/>
      <c r="J8" s="330"/>
      <c r="K8" s="331"/>
      <c r="L8" s="132"/>
      <c r="M8" s="105"/>
      <c r="Q8" s="181"/>
      <c r="R8" s="181"/>
      <c r="S8" s="182"/>
      <c r="T8" s="182"/>
    </row>
    <row r="9" spans="1:21" ht="27.95" customHeight="1" x14ac:dyDescent="0.4">
      <c r="A9" s="418"/>
      <c r="B9" s="433"/>
      <c r="C9" s="323" t="s">
        <v>200</v>
      </c>
      <c r="D9" s="323"/>
      <c r="E9" s="323"/>
      <c r="F9" s="323"/>
      <c r="G9" s="323"/>
      <c r="H9" s="323"/>
      <c r="I9" s="323"/>
      <c r="J9" s="323"/>
      <c r="K9" s="324"/>
      <c r="L9" s="131"/>
      <c r="M9" s="214"/>
      <c r="Q9" s="181"/>
      <c r="R9" s="181"/>
      <c r="S9" s="182"/>
      <c r="T9" s="182"/>
    </row>
    <row r="10" spans="1:21" ht="17.25" customHeight="1" x14ac:dyDescent="0.4">
      <c r="A10" s="418"/>
      <c r="B10" s="433"/>
      <c r="C10" s="317" t="s">
        <v>259</v>
      </c>
      <c r="D10" s="317"/>
      <c r="E10" s="317"/>
      <c r="F10" s="317"/>
      <c r="G10" s="317"/>
      <c r="H10" s="317"/>
      <c r="I10" s="317"/>
      <c r="J10" s="317"/>
      <c r="K10" s="318"/>
      <c r="L10" s="127" t="s">
        <v>143</v>
      </c>
      <c r="M10" s="214"/>
      <c r="Q10" s="181"/>
      <c r="R10" s="181"/>
      <c r="S10" s="182"/>
      <c r="T10" s="182"/>
    </row>
    <row r="11" spans="1:21" ht="87.75" customHeight="1" thickBot="1" x14ac:dyDescent="0.45">
      <c r="A11" s="399"/>
      <c r="B11" s="434"/>
      <c r="C11" s="361"/>
      <c r="D11" s="361"/>
      <c r="E11" s="361"/>
      <c r="F11" s="361"/>
      <c r="G11" s="361"/>
      <c r="H11" s="361"/>
      <c r="I11" s="361"/>
      <c r="J11" s="361"/>
      <c r="K11" s="362"/>
      <c r="L11" s="122"/>
      <c r="M11" s="195" t="s">
        <v>270</v>
      </c>
      <c r="Q11" s="181"/>
      <c r="R11" s="181"/>
      <c r="S11" s="182"/>
      <c r="T11" s="182"/>
    </row>
    <row r="12" spans="1:21" ht="12" customHeight="1" thickBot="1" x14ac:dyDescent="0.25">
      <c r="A12" s="123"/>
      <c r="B12" s="46"/>
      <c r="C12" s="417"/>
      <c r="D12" s="417"/>
      <c r="E12" s="417"/>
      <c r="F12" s="417"/>
      <c r="G12" s="417"/>
      <c r="H12" s="417"/>
      <c r="I12" s="417"/>
      <c r="J12" s="417"/>
      <c r="K12" s="215"/>
      <c r="L12" s="125"/>
      <c r="M12" s="222"/>
      <c r="Q12" s="181"/>
      <c r="R12" s="181"/>
      <c r="S12" s="182"/>
      <c r="T12" s="182"/>
    </row>
    <row r="13" spans="1:21" ht="16.5" customHeight="1" x14ac:dyDescent="0.4">
      <c r="A13" s="370" t="s">
        <v>8</v>
      </c>
      <c r="B13" s="371"/>
      <c r="C13" s="372" t="s">
        <v>9</v>
      </c>
      <c r="D13" s="372"/>
      <c r="E13" s="372"/>
      <c r="F13" s="372"/>
      <c r="G13" s="372"/>
      <c r="H13" s="372"/>
      <c r="I13" s="372"/>
      <c r="J13" s="372"/>
      <c r="K13" s="372"/>
      <c r="L13" s="373"/>
      <c r="M13" s="222"/>
      <c r="Q13" s="181"/>
      <c r="R13" s="181"/>
      <c r="S13" s="182"/>
      <c r="T13" s="182"/>
    </row>
    <row r="14" spans="1:21" ht="15.75" customHeight="1" x14ac:dyDescent="0.4">
      <c r="A14" s="420" t="s">
        <v>257</v>
      </c>
      <c r="B14" s="431" t="str">
        <f>IFERROR(VLOOKUP(DBCS(A14),各回ごと!$Q$4:$T$15,2,FALSE)&amp;"","")</f>
        <v>三平方の定理</v>
      </c>
      <c r="C14" s="212"/>
      <c r="D14" s="279" t="s">
        <v>0</v>
      </c>
      <c r="E14" s="264" t="s">
        <v>7</v>
      </c>
      <c r="F14" s="264"/>
      <c r="G14" s="264"/>
      <c r="H14" s="264"/>
      <c r="I14" s="264"/>
      <c r="J14" s="264"/>
      <c r="K14" s="264"/>
      <c r="L14" s="376"/>
      <c r="M14" s="222"/>
      <c r="Q14" s="181"/>
      <c r="R14" s="181"/>
      <c r="S14" s="182"/>
      <c r="T14" s="182"/>
    </row>
    <row r="15" spans="1:21" ht="17.25" customHeight="1" x14ac:dyDescent="0.4">
      <c r="A15" s="421"/>
      <c r="B15" s="432"/>
      <c r="C15" s="213"/>
      <c r="D15" s="280"/>
      <c r="E15" s="264" t="s">
        <v>1</v>
      </c>
      <c r="F15" s="264"/>
      <c r="G15" s="264"/>
      <c r="H15" s="264" t="s">
        <v>2</v>
      </c>
      <c r="I15" s="264"/>
      <c r="J15" s="264"/>
      <c r="K15" s="314" t="s">
        <v>167</v>
      </c>
      <c r="L15" s="377"/>
      <c r="M15" s="105"/>
      <c r="Q15" s="181"/>
      <c r="R15" s="181"/>
      <c r="S15" s="182"/>
      <c r="T15" s="182"/>
      <c r="U15" s="182"/>
    </row>
    <row r="16" spans="1:21" ht="77.25" customHeight="1" x14ac:dyDescent="0.4">
      <c r="A16" s="435" t="str">
        <f>IFERROR(VLOOKUP(DBCS(A14),各回ごと!$Q$4:$T$15,3,FALSE)&amp;"","")</f>
        <v>学習の目標　（Can-Doチェック)
□三平方の定理を使って，辺や線分の長さを求めることができる。
□三平方の定理の逆を理解している。
□特別な直角三角形の辺の比を使って，高さや面積，辺の長さを求めることができる。
□三平方の定理を使って，円の中心から弦までの距離や，直方体の対角線の長さ，2点間の距離を求めることができる。
□三平方の定理を使って問題を解決することができる。
□三平方の定理を利用する問題について，誤っているところを説明することができる。</v>
      </c>
      <c r="B16" s="436"/>
      <c r="C16" s="167" t="s">
        <v>12</v>
      </c>
      <c r="D16" s="102" t="s">
        <v>6</v>
      </c>
      <c r="E16" s="363"/>
      <c r="F16" s="364"/>
      <c r="G16" s="233" t="str">
        <f>"/"&amp;IFERROR(VLOOKUP(A14,各回ごと!$Q$3:$Y$12,5,FALSE)&amp;"","")&amp;"問"</f>
        <v>/12問</v>
      </c>
      <c r="H16" s="363"/>
      <c r="I16" s="364"/>
      <c r="J16" s="233" t="str">
        <f>"/"&amp;IFERROR(VLOOKUP(A14,各回ごと!$Q$3:$Y$12,6,FALSE)&amp;"","")&amp;"問"</f>
        <v>/2問</v>
      </c>
      <c r="K16" s="365" t="str">
        <f>"/"&amp;IFERROR(VLOOKUP(A14,各回ごと!$Q$3:$Y$12,7,FALSE)&amp;"","")&amp;"問"</f>
        <v>/14問</v>
      </c>
      <c r="L16" s="366"/>
      <c r="Q16" s="181"/>
      <c r="R16" s="181"/>
      <c r="S16" s="182"/>
      <c r="T16" s="182"/>
      <c r="U16" s="182"/>
    </row>
    <row r="17" spans="1:21" ht="77.25" customHeight="1" x14ac:dyDescent="0.4">
      <c r="A17" s="437"/>
      <c r="B17" s="438"/>
      <c r="C17" s="171" t="s">
        <v>11</v>
      </c>
      <c r="D17" s="160" t="s">
        <v>6</v>
      </c>
      <c r="E17" s="290"/>
      <c r="F17" s="291"/>
      <c r="G17" s="233" t="str">
        <f>"/"&amp;IFERROR(VLOOKUP(A14,各回ごと!$Q$3:$Y$12,8,FALSE)&amp;"","")&amp;"点"</f>
        <v>/70点</v>
      </c>
      <c r="H17" s="327"/>
      <c r="I17" s="328"/>
      <c r="J17" s="233" t="str">
        <f>"/"&amp;IFERROR(VLOOKUP(A14,各回ごと!$Q$3:$Y$12,9,FALSE)&amp;"","")&amp;"点"</f>
        <v>/30点</v>
      </c>
      <c r="K17" s="365" t="s">
        <v>235</v>
      </c>
      <c r="L17" s="366"/>
      <c r="M17" s="105"/>
      <c r="Q17" s="181"/>
      <c r="R17" s="181"/>
      <c r="S17" s="182"/>
      <c r="T17" s="182"/>
      <c r="U17" s="182"/>
    </row>
    <row r="18" spans="1:21" ht="15" customHeight="1" thickBot="1" x14ac:dyDescent="0.45">
      <c r="A18" s="444" t="str">
        <f>IFERROR(VLOOKUP(DBCS(A14),各回ごと!$Q$4:$T$15,4,FALSE)&amp;"","")</f>
        <v>〈教科書ページ〉東京書籍p.185～208　啓林館p.180～201　学校図書p.202～226　大日本図書p.196～217　教育出版p.196～218　日本文教出版p.176～196　数研出版p.191～215</v>
      </c>
      <c r="B18" s="445"/>
      <c r="C18" s="445"/>
      <c r="D18" s="445"/>
      <c r="E18" s="445"/>
      <c r="F18" s="445"/>
      <c r="G18" s="445"/>
      <c r="H18" s="445"/>
      <c r="I18" s="445"/>
      <c r="J18" s="445"/>
      <c r="K18" s="445"/>
      <c r="L18" s="446"/>
      <c r="M18" s="105"/>
      <c r="Q18" s="181"/>
      <c r="R18" s="181"/>
      <c r="S18" s="182"/>
      <c r="T18" s="182"/>
      <c r="U18" s="182"/>
    </row>
    <row r="19" spans="1:21" ht="15.75" customHeight="1" x14ac:dyDescent="0.4">
      <c r="A19" s="420" t="s">
        <v>258</v>
      </c>
      <c r="B19" s="422" t="str">
        <f>IFERROR(VLOOKUP(DBCS(A19),各回ごと!$Q$4:$T$15,2,FALSE)&amp;"","")</f>
        <v>標本調査</v>
      </c>
      <c r="C19" s="172"/>
      <c r="D19" s="424" t="s">
        <v>0</v>
      </c>
      <c r="E19" s="425" t="s">
        <v>7</v>
      </c>
      <c r="F19" s="425"/>
      <c r="G19" s="425"/>
      <c r="H19" s="425"/>
      <c r="I19" s="425"/>
      <c r="J19" s="425"/>
      <c r="K19" s="425"/>
      <c r="L19" s="426"/>
      <c r="Q19" s="181"/>
      <c r="R19" s="181"/>
      <c r="S19" s="182"/>
      <c r="T19" s="182"/>
      <c r="U19" s="182"/>
    </row>
    <row r="20" spans="1:21" ht="17.25" customHeight="1" x14ac:dyDescent="0.4">
      <c r="A20" s="421"/>
      <c r="B20" s="423"/>
      <c r="C20" s="213"/>
      <c r="D20" s="280"/>
      <c r="E20" s="264" t="s">
        <v>1</v>
      </c>
      <c r="F20" s="264"/>
      <c r="G20" s="264"/>
      <c r="H20" s="264" t="s">
        <v>2</v>
      </c>
      <c r="I20" s="264"/>
      <c r="J20" s="264"/>
      <c r="K20" s="314" t="s">
        <v>167</v>
      </c>
      <c r="L20" s="377"/>
      <c r="M20" s="105"/>
      <c r="Q20" s="181"/>
      <c r="R20" s="181"/>
      <c r="S20" s="182"/>
      <c r="T20" s="182"/>
      <c r="U20" s="182"/>
    </row>
    <row r="21" spans="1:21" ht="77.25" customHeight="1" x14ac:dyDescent="0.4">
      <c r="A21" s="427" t="str">
        <f>IFERROR(VLOOKUP(DBCS(A19),各回ごと!$Q$4:$T$15,3,FALSE)&amp;"","")</f>
        <v>学習の目標　（Can-Doチェック)
□全数調査，標本調査を理解している。
□母集団，標本，標本の大きさがわかる。
□標本調査の結果から，母集団の傾向を推定することができる。
□複数回行った標本調査の結果から，母集団の傾向を推定することができる。
□いろいろな方法で，母集団の数量を推定することができる。
□標本調査で学習したことを，身のまわりの場面で考えることができる。</v>
      </c>
      <c r="B21" s="428"/>
      <c r="C21" s="167" t="s">
        <v>12</v>
      </c>
      <c r="D21" s="102" t="s">
        <v>6</v>
      </c>
      <c r="E21" s="363"/>
      <c r="F21" s="364"/>
      <c r="G21" s="233" t="str">
        <f>"/"&amp;IFERROR(VLOOKUP(A19,各回ごと!$Q$3:$Y$12,5,FALSE)&amp;"","")&amp;"問"</f>
        <v>/10問</v>
      </c>
      <c r="H21" s="363"/>
      <c r="I21" s="364"/>
      <c r="J21" s="233" t="str">
        <f>"/"&amp;IFERROR(VLOOKUP(A19,各回ごと!$Q$3:$Y$12,6,FALSE)&amp;"","")&amp;"問"</f>
        <v>/3問</v>
      </c>
      <c r="K21" s="365" t="str">
        <f>"/"&amp;IFERROR(VLOOKUP(A19,各回ごと!$Q$3:$Y$12,7,FALSE)&amp;"","")&amp;"問"</f>
        <v>/13問</v>
      </c>
      <c r="L21" s="366"/>
      <c r="Q21" s="181"/>
      <c r="R21" s="181"/>
      <c r="S21" s="182"/>
      <c r="T21" s="182"/>
      <c r="U21" s="182"/>
    </row>
    <row r="22" spans="1:21" ht="77.25" customHeight="1" x14ac:dyDescent="0.4">
      <c r="A22" s="429"/>
      <c r="B22" s="430"/>
      <c r="C22" s="171" t="s">
        <v>11</v>
      </c>
      <c r="D22" s="160" t="s">
        <v>6</v>
      </c>
      <c r="E22" s="290"/>
      <c r="F22" s="291"/>
      <c r="G22" s="233" t="str">
        <f>"/"&amp;IFERROR(VLOOKUP(A19,各回ごと!$Q$3:$Y$12,8,FALSE)&amp;"","")&amp;"点"</f>
        <v>/70点</v>
      </c>
      <c r="H22" s="327"/>
      <c r="I22" s="328"/>
      <c r="J22" s="233" t="str">
        <f>"/"&amp;IFERROR(VLOOKUP(A19,各回ごと!$Q$3:$Y$12,9,FALSE)&amp;"","")&amp;"点"</f>
        <v>/30点</v>
      </c>
      <c r="K22" s="365" t="s">
        <v>235</v>
      </c>
      <c r="L22" s="366"/>
      <c r="M22" s="105"/>
      <c r="Q22" s="181"/>
      <c r="R22" s="181"/>
      <c r="S22" s="182"/>
      <c r="T22" s="182"/>
      <c r="U22" s="182"/>
    </row>
    <row r="23" spans="1:21" ht="15" customHeight="1" thickBot="1" x14ac:dyDescent="0.45">
      <c r="A23" s="447" t="str">
        <f>IFERROR(VLOOKUP(DBCS(A19),各回ごと!$Q$4:$T$15,4,FALSE)&amp;"","")</f>
        <v>〈教科書ページ〉東京書籍p.209～221　啓林館p.202～217　学校図書p.228～244　大日本図書p.218～234　教育出版p.220～235　日本文教出版p.198～212　数研出版p.217～232</v>
      </c>
      <c r="B23" s="448"/>
      <c r="C23" s="448"/>
      <c r="D23" s="448"/>
      <c r="E23" s="448"/>
      <c r="F23" s="448"/>
      <c r="G23" s="448"/>
      <c r="H23" s="448"/>
      <c r="I23" s="448"/>
      <c r="J23" s="448"/>
      <c r="K23" s="448"/>
      <c r="L23" s="449"/>
      <c r="M23" s="105"/>
      <c r="Q23" s="181"/>
      <c r="R23" s="181"/>
      <c r="S23" s="182"/>
      <c r="T23" s="182"/>
      <c r="U23" s="182"/>
    </row>
    <row r="24" spans="1:21" ht="15.75" customHeight="1" x14ac:dyDescent="0.4">
      <c r="A24" s="420"/>
      <c r="B24" s="422" t="str">
        <f>IFERROR(VLOOKUP(DBCS(A24),各回ごと!$Q$4:$T$15,2,FALSE)&amp;"","")</f>
        <v/>
      </c>
      <c r="C24" s="172"/>
      <c r="D24" s="424" t="s">
        <v>0</v>
      </c>
      <c r="E24" s="425" t="s">
        <v>7</v>
      </c>
      <c r="F24" s="425"/>
      <c r="G24" s="425"/>
      <c r="H24" s="425"/>
      <c r="I24" s="425"/>
      <c r="J24" s="425"/>
      <c r="K24" s="425"/>
      <c r="L24" s="426"/>
      <c r="Q24" s="181"/>
      <c r="R24" s="181"/>
      <c r="S24" s="182"/>
      <c r="T24" s="182"/>
      <c r="U24" s="182"/>
    </row>
    <row r="25" spans="1:21" ht="17.25" customHeight="1" x14ac:dyDescent="0.4">
      <c r="A25" s="421"/>
      <c r="B25" s="423"/>
      <c r="C25" s="213"/>
      <c r="D25" s="280"/>
      <c r="E25" s="264" t="s">
        <v>1</v>
      </c>
      <c r="F25" s="264"/>
      <c r="G25" s="264"/>
      <c r="H25" s="264" t="s">
        <v>2</v>
      </c>
      <c r="I25" s="264"/>
      <c r="J25" s="264"/>
      <c r="K25" s="314" t="s">
        <v>167</v>
      </c>
      <c r="L25" s="377"/>
      <c r="M25" s="105"/>
      <c r="Q25" s="181"/>
      <c r="R25" s="181"/>
      <c r="S25" s="182"/>
      <c r="T25" s="182"/>
      <c r="U25" s="182"/>
    </row>
    <row r="26" spans="1:21" ht="77.25" customHeight="1" x14ac:dyDescent="0.4">
      <c r="A26" s="427" t="str">
        <f>IFERROR(VLOOKUP(DBCS(A24),各回ごと!$Q$4:$T$15,3,FALSE)&amp;"","")</f>
        <v/>
      </c>
      <c r="B26" s="428"/>
      <c r="C26" s="169" t="s">
        <v>12</v>
      </c>
      <c r="D26" s="102" t="s">
        <v>6</v>
      </c>
      <c r="E26" s="363"/>
      <c r="F26" s="364"/>
      <c r="G26" s="233" t="str">
        <f>"/"&amp;IFERROR(VLOOKUP(A24,各回ごと!$Q$3:$Y$12,5,FALSE)&amp;"","")&amp;"問"</f>
        <v>/問</v>
      </c>
      <c r="H26" s="363"/>
      <c r="I26" s="364"/>
      <c r="J26" s="233" t="str">
        <f>"/"&amp;IFERROR(VLOOKUP(A24,各回ごと!$Q$3:$Y$12,6,FALSE)&amp;"","")&amp;"問"</f>
        <v>/問</v>
      </c>
      <c r="K26" s="365" t="str">
        <f>"/"&amp;IFERROR(VLOOKUP(A24,各回ごと!$Q$3:$Y$12,7,FALSE)&amp;"","")&amp;"問"</f>
        <v>/問</v>
      </c>
      <c r="L26" s="366"/>
      <c r="Q26" s="181"/>
      <c r="R26" s="181"/>
      <c r="S26" s="182"/>
      <c r="T26" s="182"/>
      <c r="U26" s="182"/>
    </row>
    <row r="27" spans="1:21" ht="77.25" customHeight="1" x14ac:dyDescent="0.4">
      <c r="A27" s="429"/>
      <c r="B27" s="430"/>
      <c r="C27" s="170" t="s">
        <v>11</v>
      </c>
      <c r="D27" s="160" t="s">
        <v>6</v>
      </c>
      <c r="E27" s="290"/>
      <c r="F27" s="291"/>
      <c r="G27" s="233" t="str">
        <f>"/"&amp;IFERROR(VLOOKUP(A24,各回ごと!$Q$3:$Y$12,8,FALSE)&amp;"","")&amp;"点"</f>
        <v>/点</v>
      </c>
      <c r="H27" s="327"/>
      <c r="I27" s="328"/>
      <c r="J27" s="233" t="str">
        <f>"/"&amp;IFERROR(VLOOKUP(A24,各回ごと!$Q$3:$Y$12,9,FALSE)&amp;"","")&amp;"点"</f>
        <v>/点</v>
      </c>
      <c r="K27" s="365" t="s">
        <v>235</v>
      </c>
      <c r="L27" s="366"/>
      <c r="M27" s="105"/>
      <c r="Q27" s="181"/>
      <c r="R27" s="181"/>
      <c r="S27" s="182"/>
      <c r="T27" s="182"/>
      <c r="U27" s="182"/>
    </row>
    <row r="28" spans="1:21" ht="15" customHeight="1" thickBot="1" x14ac:dyDescent="0.45">
      <c r="A28" s="447" t="str">
        <f>IFERROR(VLOOKUP(DBCS(A24),各回ごと!$Q$4:$T$15,4,FALSE)&amp;"","")</f>
        <v/>
      </c>
      <c r="B28" s="448"/>
      <c r="C28" s="448"/>
      <c r="D28" s="448"/>
      <c r="E28" s="448"/>
      <c r="F28" s="448"/>
      <c r="G28" s="448"/>
      <c r="H28" s="448"/>
      <c r="I28" s="448"/>
      <c r="J28" s="448"/>
      <c r="K28" s="448"/>
      <c r="L28" s="449"/>
      <c r="M28" s="105"/>
      <c r="Q28" s="181"/>
      <c r="R28" s="181"/>
      <c r="S28" s="182"/>
      <c r="T28" s="182"/>
      <c r="U28" s="182"/>
    </row>
    <row r="29" spans="1:21" ht="15.75" customHeight="1" x14ac:dyDescent="0.4">
      <c r="A29" s="420"/>
      <c r="B29" s="422" t="str">
        <f>IFERROR(VLOOKUP(DBCS(A29),各回ごと!$Q$4:$T$15,2,FALSE)&amp;"","")</f>
        <v/>
      </c>
      <c r="C29" s="172"/>
      <c r="D29" s="424" t="s">
        <v>0</v>
      </c>
      <c r="E29" s="425" t="s">
        <v>7</v>
      </c>
      <c r="F29" s="425"/>
      <c r="G29" s="425"/>
      <c r="H29" s="425"/>
      <c r="I29" s="425"/>
      <c r="J29" s="425"/>
      <c r="K29" s="425"/>
      <c r="L29" s="426"/>
      <c r="Q29" s="181"/>
      <c r="R29" s="181"/>
      <c r="S29" s="182"/>
      <c r="T29" s="182"/>
      <c r="U29" s="182"/>
    </row>
    <row r="30" spans="1:21" ht="17.25" customHeight="1" x14ac:dyDescent="0.4">
      <c r="A30" s="421"/>
      <c r="B30" s="423"/>
      <c r="C30" s="213"/>
      <c r="D30" s="280"/>
      <c r="E30" s="264" t="s">
        <v>1</v>
      </c>
      <c r="F30" s="264"/>
      <c r="G30" s="264"/>
      <c r="H30" s="264" t="s">
        <v>2</v>
      </c>
      <c r="I30" s="264"/>
      <c r="J30" s="264"/>
      <c r="K30" s="314" t="s">
        <v>167</v>
      </c>
      <c r="L30" s="377"/>
      <c r="M30" s="105"/>
      <c r="Q30" s="181"/>
      <c r="R30" s="181"/>
      <c r="S30" s="182"/>
      <c r="T30" s="182"/>
    </row>
    <row r="31" spans="1:21" ht="77.25" customHeight="1" x14ac:dyDescent="0.4">
      <c r="A31" s="427" t="str">
        <f>IFERROR(VLOOKUP(DBCS(A29),各回ごと!$Q$4:$T$15,3,FALSE)&amp;"","")</f>
        <v/>
      </c>
      <c r="B31" s="428"/>
      <c r="C31" s="167" t="s">
        <v>12</v>
      </c>
      <c r="D31" s="238" t="s">
        <v>6</v>
      </c>
      <c r="E31" s="363"/>
      <c r="F31" s="364"/>
      <c r="G31" s="233" t="str">
        <f>"/"&amp;IFERROR(VLOOKUP(A29,各回ごと!$Q$3:$Y$12,5,FALSE)&amp;"","")&amp;"問"</f>
        <v>/問</v>
      </c>
      <c r="H31" s="363"/>
      <c r="I31" s="364"/>
      <c r="J31" s="233" t="str">
        <f>"/"&amp;IFERROR(VLOOKUP(A29,各回ごと!$Q$3:$Y$12,6,FALSE)&amp;"","")&amp;"問"</f>
        <v>/問</v>
      </c>
      <c r="K31" s="365" t="str">
        <f>"/"&amp;IFERROR(VLOOKUP(A29,各回ごと!$Q$3:$Y$12,7,FALSE)&amp;"","")&amp;"問"</f>
        <v>/問</v>
      </c>
      <c r="L31" s="366"/>
      <c r="Q31" s="181"/>
      <c r="R31" s="181"/>
      <c r="S31" s="182"/>
      <c r="T31" s="182"/>
    </row>
    <row r="32" spans="1:21" ht="77.25" customHeight="1" x14ac:dyDescent="0.4">
      <c r="A32" s="429"/>
      <c r="B32" s="430"/>
      <c r="C32" s="171" t="s">
        <v>11</v>
      </c>
      <c r="D32" s="160" t="s">
        <v>6</v>
      </c>
      <c r="E32" s="290"/>
      <c r="F32" s="291"/>
      <c r="G32" s="233" t="str">
        <f>"/"&amp;IFERROR(VLOOKUP(A29,各回ごと!$Q$3:$Y$12,8,FALSE)&amp;"","")&amp;"点"</f>
        <v>/点</v>
      </c>
      <c r="H32" s="327"/>
      <c r="I32" s="328"/>
      <c r="J32" s="233" t="str">
        <f>"/"&amp;IFERROR(VLOOKUP(A29,各回ごと!$Q$3:$Y$12,9,FALSE)&amp;"","")&amp;"点"</f>
        <v>/点</v>
      </c>
      <c r="K32" s="365" t="s">
        <v>235</v>
      </c>
      <c r="L32" s="366"/>
      <c r="M32" s="105"/>
      <c r="Q32" s="181"/>
      <c r="R32" s="181"/>
      <c r="S32" s="182"/>
      <c r="T32" s="182"/>
    </row>
    <row r="33" spans="1:20" ht="15" customHeight="1" thickBot="1" x14ac:dyDescent="0.45">
      <c r="A33" s="447" t="str">
        <f>IFERROR(VLOOKUP(DBCS(A29),各回ごと!$Q$4:$T$15,4,FALSE)&amp;"","")</f>
        <v/>
      </c>
      <c r="B33" s="448"/>
      <c r="C33" s="448"/>
      <c r="D33" s="448"/>
      <c r="E33" s="448"/>
      <c r="F33" s="448"/>
      <c r="G33" s="448"/>
      <c r="H33" s="448"/>
      <c r="I33" s="448"/>
      <c r="J33" s="448"/>
      <c r="K33" s="448"/>
      <c r="L33" s="449"/>
      <c r="M33" s="105"/>
      <c r="Q33" s="181"/>
      <c r="R33" s="181"/>
      <c r="S33" s="182"/>
      <c r="T33" s="182"/>
    </row>
    <row r="34" spans="1:20" ht="15.75" customHeight="1" x14ac:dyDescent="0.4">
      <c r="A34" s="420"/>
      <c r="B34" s="422" t="str">
        <f>IFERROR(VLOOKUP(DBCS(A34),各回ごと!$Q$4:$T$15,2,FALSE)&amp;"","")</f>
        <v/>
      </c>
      <c r="C34" s="172"/>
      <c r="D34" s="424" t="s">
        <v>0</v>
      </c>
      <c r="E34" s="425" t="s">
        <v>7</v>
      </c>
      <c r="F34" s="425"/>
      <c r="G34" s="425"/>
      <c r="H34" s="425"/>
      <c r="I34" s="425"/>
      <c r="J34" s="425"/>
      <c r="K34" s="425"/>
      <c r="L34" s="426"/>
      <c r="Q34" s="181"/>
      <c r="R34" s="181"/>
      <c r="S34" s="182"/>
      <c r="T34" s="182"/>
    </row>
    <row r="35" spans="1:20" ht="17.25" customHeight="1" x14ac:dyDescent="0.4">
      <c r="A35" s="421"/>
      <c r="B35" s="423"/>
      <c r="C35" s="213"/>
      <c r="D35" s="280"/>
      <c r="E35" s="264" t="s">
        <v>1</v>
      </c>
      <c r="F35" s="264"/>
      <c r="G35" s="264"/>
      <c r="H35" s="264" t="s">
        <v>2</v>
      </c>
      <c r="I35" s="264"/>
      <c r="J35" s="264"/>
      <c r="K35" s="314" t="s">
        <v>167</v>
      </c>
      <c r="L35" s="377"/>
      <c r="M35" s="105"/>
      <c r="Q35" s="181"/>
      <c r="R35" s="181"/>
      <c r="S35" s="182"/>
      <c r="T35" s="182"/>
    </row>
    <row r="36" spans="1:20" ht="77.25" customHeight="1" x14ac:dyDescent="0.4">
      <c r="A36" s="427" t="str">
        <f>IFERROR(VLOOKUP(DBCS(A34),各回ごと!$Q$4:$T$15,3,FALSE)&amp;"","")</f>
        <v/>
      </c>
      <c r="B36" s="428"/>
      <c r="C36" s="167" t="s">
        <v>12</v>
      </c>
      <c r="D36" s="102" t="s">
        <v>6</v>
      </c>
      <c r="E36" s="363"/>
      <c r="F36" s="364"/>
      <c r="G36" s="233" t="str">
        <f>"/"&amp;IFERROR(VLOOKUP(A34,各回ごと!$Q$3:$Y$12,5,FALSE)&amp;"","")&amp;"問"</f>
        <v>/問</v>
      </c>
      <c r="H36" s="363"/>
      <c r="I36" s="364"/>
      <c r="J36" s="233" t="str">
        <f>"/"&amp;IFERROR(VLOOKUP(A34,各回ごと!$Q$3:$Y$12,6,FALSE)&amp;"","")&amp;"問"</f>
        <v>/問</v>
      </c>
      <c r="K36" s="365" t="str">
        <f>"/"&amp;IFERROR(VLOOKUP(A34,各回ごと!$Q$3:$Y$12,7,FALSE)&amp;"","")&amp;"問"</f>
        <v>/問</v>
      </c>
      <c r="L36" s="366"/>
      <c r="Q36" s="181"/>
      <c r="R36" s="181"/>
      <c r="S36" s="182"/>
      <c r="T36" s="182"/>
    </row>
    <row r="37" spans="1:20" ht="77.25" customHeight="1" x14ac:dyDescent="0.4">
      <c r="A37" s="429"/>
      <c r="B37" s="430"/>
      <c r="C37" s="171" t="s">
        <v>11</v>
      </c>
      <c r="D37" s="160" t="s">
        <v>6</v>
      </c>
      <c r="E37" s="290"/>
      <c r="F37" s="291"/>
      <c r="G37" s="233" t="str">
        <f>"/"&amp;IFERROR(VLOOKUP(A34,各回ごと!$Q$3:$Y$12,8,FALSE)&amp;"","")&amp;"点"</f>
        <v>/点</v>
      </c>
      <c r="H37" s="327"/>
      <c r="I37" s="328"/>
      <c r="J37" s="233" t="str">
        <f>"/"&amp;IFERROR(VLOOKUP(A34,各回ごと!$Q$3:$Y$12,9,FALSE)&amp;"","")&amp;"点"</f>
        <v>/点</v>
      </c>
      <c r="K37" s="365" t="s">
        <v>235</v>
      </c>
      <c r="L37" s="366"/>
      <c r="M37" s="105"/>
    </row>
    <row r="38" spans="1:20" ht="16.5" customHeight="1" thickBot="1" x14ac:dyDescent="0.45">
      <c r="A38" s="447" t="str">
        <f>IFERROR(VLOOKUP(DBCS(A34),各回ごと!$Q$4:$T$15,4,FALSE)&amp;"","")</f>
        <v/>
      </c>
      <c r="B38" s="448"/>
      <c r="C38" s="448"/>
      <c r="D38" s="448"/>
      <c r="E38" s="448"/>
      <c r="F38" s="448"/>
      <c r="G38" s="448"/>
      <c r="H38" s="448"/>
      <c r="I38" s="448"/>
      <c r="J38" s="448"/>
      <c r="K38" s="448"/>
      <c r="L38" s="449"/>
    </row>
    <row r="39" spans="1:20" s="234" customFormat="1" ht="15.75" customHeight="1" x14ac:dyDescent="0.4">
      <c r="A39" s="420"/>
      <c r="B39" s="422" t="str">
        <f>IFERROR(VLOOKUP(DBCS(A39),各回ごと!$Q$4:$T$15,2,FALSE)&amp;"","")</f>
        <v/>
      </c>
      <c r="C39" s="241"/>
      <c r="D39" s="424" t="s">
        <v>0</v>
      </c>
      <c r="E39" s="425" t="s">
        <v>7</v>
      </c>
      <c r="F39" s="425"/>
      <c r="G39" s="425"/>
      <c r="H39" s="425"/>
      <c r="I39" s="425"/>
      <c r="J39" s="425"/>
      <c r="K39" s="425"/>
      <c r="L39" s="426"/>
      <c r="M39" s="237"/>
      <c r="Q39" s="243"/>
      <c r="R39" s="243"/>
      <c r="S39" s="244"/>
      <c r="T39" s="244"/>
    </row>
    <row r="40" spans="1:20" s="234" customFormat="1" ht="17.25" customHeight="1" x14ac:dyDescent="0.4">
      <c r="A40" s="421"/>
      <c r="B40" s="423"/>
      <c r="C40" s="235"/>
      <c r="D40" s="280"/>
      <c r="E40" s="264" t="s">
        <v>1</v>
      </c>
      <c r="F40" s="264"/>
      <c r="G40" s="264"/>
      <c r="H40" s="264" t="s">
        <v>2</v>
      </c>
      <c r="I40" s="264"/>
      <c r="J40" s="264"/>
      <c r="K40" s="314" t="s">
        <v>167</v>
      </c>
      <c r="L40" s="377"/>
      <c r="M40" s="239"/>
      <c r="Q40" s="243"/>
      <c r="R40" s="243"/>
      <c r="S40" s="244"/>
      <c r="T40" s="244"/>
    </row>
    <row r="41" spans="1:20" s="234" customFormat="1" ht="77.25" customHeight="1" x14ac:dyDescent="0.4">
      <c r="A41" s="427" t="str">
        <f>IFERROR(VLOOKUP(DBCS(A39),各回ごと!$Q$4:$T$15,3,FALSE)&amp;"","")</f>
        <v/>
      </c>
      <c r="B41" s="428"/>
      <c r="C41" s="167" t="s">
        <v>12</v>
      </c>
      <c r="D41" s="238" t="s">
        <v>6</v>
      </c>
      <c r="E41" s="363"/>
      <c r="F41" s="364"/>
      <c r="G41" s="233" t="str">
        <f>"/"&amp;IFERROR(VLOOKUP(A39,各回ごと!$Q$3:$Y$12,5,FALSE)&amp;"","")&amp;"問"</f>
        <v>/問</v>
      </c>
      <c r="H41" s="363"/>
      <c r="I41" s="364"/>
      <c r="J41" s="233" t="str">
        <f>"/"&amp;IFERROR(VLOOKUP(A39,各回ごと!$Q$3:$Y$12,6,FALSE)&amp;"","")&amp;"問"</f>
        <v>/問</v>
      </c>
      <c r="K41" s="365" t="str">
        <f>"/"&amp;IFERROR(VLOOKUP(A39,各回ごと!$Q$3:$Y$12,7,FALSE)&amp;"","")&amp;"問"</f>
        <v>/問</v>
      </c>
      <c r="L41" s="366"/>
      <c r="M41" s="237"/>
      <c r="Q41" s="243"/>
      <c r="R41" s="243"/>
      <c r="S41" s="244"/>
      <c r="T41" s="244"/>
    </row>
    <row r="42" spans="1:20" s="234" customFormat="1" ht="77.25" customHeight="1" x14ac:dyDescent="0.4">
      <c r="A42" s="429"/>
      <c r="B42" s="430"/>
      <c r="C42" s="171" t="s">
        <v>11</v>
      </c>
      <c r="D42" s="160" t="s">
        <v>6</v>
      </c>
      <c r="E42" s="290"/>
      <c r="F42" s="291"/>
      <c r="G42" s="233" t="str">
        <f>"/"&amp;IFERROR(VLOOKUP(A39,各回ごと!$Q$3:$Y$12,8,FALSE)&amp;"","")&amp;"点"</f>
        <v>/点</v>
      </c>
      <c r="H42" s="327"/>
      <c r="I42" s="328"/>
      <c r="J42" s="233" t="str">
        <f>"/"&amp;IFERROR(VLOOKUP(A39,各回ごと!$Q$3:$Y$12,9,FALSE)&amp;"","")&amp;"点"</f>
        <v>/点</v>
      </c>
      <c r="K42" s="365" t="s">
        <v>235</v>
      </c>
      <c r="L42" s="366"/>
      <c r="M42" s="239"/>
      <c r="Q42" s="242"/>
      <c r="R42" s="242"/>
      <c r="S42" s="243"/>
      <c r="T42" s="243"/>
    </row>
    <row r="43" spans="1:20" s="234" customFormat="1" ht="16.5" customHeight="1" thickBot="1" x14ac:dyDescent="0.45">
      <c r="A43" s="447" t="str">
        <f>IFERROR(VLOOKUP(DBCS(A39),各回ごと!$Q$4:$T$15,4,FALSE)&amp;"","")</f>
        <v/>
      </c>
      <c r="B43" s="448"/>
      <c r="C43" s="448"/>
      <c r="D43" s="448"/>
      <c r="E43" s="448"/>
      <c r="F43" s="448"/>
      <c r="G43" s="448"/>
      <c r="H43" s="448"/>
      <c r="I43" s="448"/>
      <c r="J43" s="448"/>
      <c r="K43" s="448"/>
      <c r="L43" s="449"/>
      <c r="M43" s="237"/>
      <c r="Q43" s="242"/>
      <c r="R43" s="242"/>
      <c r="S43" s="243"/>
      <c r="T43" s="243"/>
    </row>
    <row r="44" spans="1:20" s="234" customFormat="1" ht="15.75" customHeight="1" x14ac:dyDescent="0.4">
      <c r="A44" s="420"/>
      <c r="B44" s="422" t="str">
        <f>IFERROR(VLOOKUP(DBCS(A44),各回ごと!$Q$4:$T$15,2,FALSE)&amp;"","")</f>
        <v/>
      </c>
      <c r="C44" s="241"/>
      <c r="D44" s="424" t="s">
        <v>0</v>
      </c>
      <c r="E44" s="425" t="s">
        <v>7</v>
      </c>
      <c r="F44" s="425"/>
      <c r="G44" s="425"/>
      <c r="H44" s="425"/>
      <c r="I44" s="425"/>
      <c r="J44" s="425"/>
      <c r="K44" s="425"/>
      <c r="L44" s="426"/>
      <c r="M44" s="237"/>
      <c r="Q44" s="243"/>
      <c r="R44" s="243"/>
      <c r="S44" s="244"/>
      <c r="T44" s="244"/>
    </row>
    <row r="45" spans="1:20" s="234" customFormat="1" ht="17.25" customHeight="1" x14ac:dyDescent="0.4">
      <c r="A45" s="421"/>
      <c r="B45" s="423"/>
      <c r="C45" s="235"/>
      <c r="D45" s="280"/>
      <c r="E45" s="264" t="s">
        <v>1</v>
      </c>
      <c r="F45" s="264"/>
      <c r="G45" s="264"/>
      <c r="H45" s="264" t="s">
        <v>2</v>
      </c>
      <c r="I45" s="264"/>
      <c r="J45" s="264"/>
      <c r="K45" s="314" t="s">
        <v>167</v>
      </c>
      <c r="L45" s="377"/>
      <c r="M45" s="239"/>
      <c r="Q45" s="243"/>
      <c r="R45" s="243"/>
      <c r="S45" s="244"/>
      <c r="T45" s="244"/>
    </row>
    <row r="46" spans="1:20" s="234" customFormat="1" ht="77.25" customHeight="1" x14ac:dyDescent="0.4">
      <c r="A46" s="427" t="str">
        <f>IFERROR(VLOOKUP(DBCS(A44),各回ごと!$Q$4:$T$15,3,FALSE)&amp;"","")</f>
        <v/>
      </c>
      <c r="B46" s="428"/>
      <c r="C46" s="167" t="s">
        <v>12</v>
      </c>
      <c r="D46" s="238" t="s">
        <v>6</v>
      </c>
      <c r="E46" s="363"/>
      <c r="F46" s="364"/>
      <c r="G46" s="233" t="str">
        <f>"/"&amp;IFERROR(VLOOKUP(A44,各回ごと!$Q$3:$Y$12,5,FALSE)&amp;"","")&amp;"問"</f>
        <v>/問</v>
      </c>
      <c r="H46" s="363"/>
      <c r="I46" s="364"/>
      <c r="J46" s="233" t="str">
        <f>"/"&amp;IFERROR(VLOOKUP(A44,各回ごと!$Q$3:$Y$12,6,FALSE)&amp;"","")&amp;"問"</f>
        <v>/問</v>
      </c>
      <c r="K46" s="365" t="str">
        <f>"/"&amp;IFERROR(VLOOKUP(A44,各回ごと!$Q$3:$Y$12,7,FALSE)&amp;"","")&amp;"問"</f>
        <v>/問</v>
      </c>
      <c r="L46" s="366"/>
      <c r="M46" s="237"/>
      <c r="Q46" s="243"/>
      <c r="R46" s="243"/>
      <c r="S46" s="244"/>
      <c r="T46" s="244"/>
    </row>
    <row r="47" spans="1:20" s="234" customFormat="1" ht="77.25" customHeight="1" x14ac:dyDescent="0.4">
      <c r="A47" s="429"/>
      <c r="B47" s="430"/>
      <c r="C47" s="171" t="s">
        <v>11</v>
      </c>
      <c r="D47" s="160" t="s">
        <v>6</v>
      </c>
      <c r="E47" s="290"/>
      <c r="F47" s="291"/>
      <c r="G47" s="233" t="str">
        <f>"/"&amp;IFERROR(VLOOKUP(A44,各回ごと!$Q$3:$Y$12,8,FALSE)&amp;"","")&amp;"点"</f>
        <v>/点</v>
      </c>
      <c r="H47" s="327"/>
      <c r="I47" s="328"/>
      <c r="J47" s="233" t="str">
        <f>"/"&amp;IFERROR(VLOOKUP(A44,各回ごと!$Q$3:$Y$12,9,FALSE)&amp;"","")&amp;"点"</f>
        <v>/点</v>
      </c>
      <c r="K47" s="365" t="s">
        <v>235</v>
      </c>
      <c r="L47" s="366"/>
      <c r="M47" s="239"/>
      <c r="Q47" s="242"/>
      <c r="R47" s="242"/>
      <c r="S47" s="243"/>
      <c r="T47" s="243"/>
    </row>
    <row r="48" spans="1:20" s="234" customFormat="1" ht="16.5" customHeight="1" thickBot="1" x14ac:dyDescent="0.45">
      <c r="A48" s="450" t="str">
        <f>IFERROR(VLOOKUP(DBCS(A44),各回ごと!$Q$4:$T$15,4,FALSE)&amp;"","")</f>
        <v/>
      </c>
      <c r="B48" s="451"/>
      <c r="C48" s="451"/>
      <c r="D48" s="451"/>
      <c r="E48" s="451"/>
      <c r="F48" s="451"/>
      <c r="G48" s="451"/>
      <c r="H48" s="451"/>
      <c r="I48" s="451"/>
      <c r="J48" s="451"/>
      <c r="K48" s="451"/>
      <c r="L48" s="452"/>
      <c r="M48" s="237"/>
      <c r="Q48" s="242"/>
      <c r="R48" s="242"/>
      <c r="S48" s="243"/>
      <c r="T48" s="243"/>
    </row>
    <row r="49" ht="120" customHeight="1" x14ac:dyDescent="0.4"/>
    <row r="50" ht="120" customHeight="1" x14ac:dyDescent="0.4"/>
    <row r="51" ht="120" customHeight="1" x14ac:dyDescent="0.4"/>
    <row r="52" ht="120" customHeight="1" x14ac:dyDescent="0.4"/>
    <row r="53" ht="120" customHeight="1" x14ac:dyDescent="0.4"/>
    <row r="54" ht="120" customHeight="1" x14ac:dyDescent="0.4"/>
    <row r="55" ht="120" customHeight="1" x14ac:dyDescent="0.4"/>
    <row r="56" ht="120" customHeight="1" x14ac:dyDescent="0.4"/>
    <row r="57" ht="120" customHeight="1" x14ac:dyDescent="0.4"/>
    <row r="58" ht="120" customHeight="1" x14ac:dyDescent="0.4"/>
    <row r="59" ht="120" customHeight="1" x14ac:dyDescent="0.4"/>
    <row r="60" ht="120" customHeight="1" x14ac:dyDescent="0.4"/>
    <row r="61" ht="120" customHeight="1" x14ac:dyDescent="0.4"/>
    <row r="62" ht="120" customHeight="1" x14ac:dyDescent="0.4"/>
    <row r="63" ht="120" customHeight="1" x14ac:dyDescent="0.4"/>
    <row r="64" ht="120" customHeight="1" x14ac:dyDescent="0.4"/>
    <row r="65" ht="120" customHeight="1" x14ac:dyDescent="0.4"/>
    <row r="66" ht="120" customHeight="1" x14ac:dyDescent="0.4"/>
    <row r="67" ht="120" customHeight="1" x14ac:dyDescent="0.4"/>
    <row r="68" ht="120" customHeight="1" x14ac:dyDescent="0.4"/>
    <row r="69" ht="120" customHeight="1" x14ac:dyDescent="0.4"/>
    <row r="70" ht="120" customHeight="1" x14ac:dyDescent="0.4"/>
    <row r="71" ht="120" customHeight="1" x14ac:dyDescent="0.4"/>
    <row r="72" ht="120" customHeight="1" x14ac:dyDescent="0.4"/>
    <row r="73" ht="120" customHeight="1" x14ac:dyDescent="0.4"/>
    <row r="74" ht="120" customHeight="1" x14ac:dyDescent="0.4"/>
  </sheetData>
  <mergeCells count="119">
    <mergeCell ref="A23:L23"/>
    <mergeCell ref="A28:L28"/>
    <mergeCell ref="A33:L33"/>
    <mergeCell ref="A38:L38"/>
    <mergeCell ref="A43:L43"/>
    <mergeCell ref="A48:L48"/>
    <mergeCell ref="A3:B3"/>
    <mergeCell ref="C3:L3"/>
    <mergeCell ref="A4:B5"/>
    <mergeCell ref="C4:K4"/>
    <mergeCell ref="C5:K5"/>
    <mergeCell ref="A46:B47"/>
    <mergeCell ref="E46:F46"/>
    <mergeCell ref="H46:I46"/>
    <mergeCell ref="K46:L46"/>
    <mergeCell ref="E47:F47"/>
    <mergeCell ref="H47:I47"/>
    <mergeCell ref="K47:L47"/>
    <mergeCell ref="C10:K11"/>
    <mergeCell ref="C12:J12"/>
    <mergeCell ref="A13:B13"/>
    <mergeCell ref="C13:L13"/>
    <mergeCell ref="A14:A15"/>
    <mergeCell ref="B14:B15"/>
    <mergeCell ref="D14:D15"/>
    <mergeCell ref="E14:L14"/>
    <mergeCell ref="E15:G15"/>
    <mergeCell ref="H15:J15"/>
    <mergeCell ref="A6:B11"/>
    <mergeCell ref="C6:K6"/>
    <mergeCell ref="C7:K7"/>
    <mergeCell ref="C8:K8"/>
    <mergeCell ref="C9:K9"/>
    <mergeCell ref="K15:L15"/>
    <mergeCell ref="A21:B22"/>
    <mergeCell ref="E21:F21"/>
    <mergeCell ref="H21:I21"/>
    <mergeCell ref="K21:L21"/>
    <mergeCell ref="E22:F22"/>
    <mergeCell ref="H22:I22"/>
    <mergeCell ref="K22:L22"/>
    <mergeCell ref="A16:B17"/>
    <mergeCell ref="E16:F16"/>
    <mergeCell ref="H16:I16"/>
    <mergeCell ref="K16:L16"/>
    <mergeCell ref="E17:F17"/>
    <mergeCell ref="H17:I17"/>
    <mergeCell ref="K17:L17"/>
    <mergeCell ref="A19:A20"/>
    <mergeCell ref="B19:B20"/>
    <mergeCell ref="D19:D20"/>
    <mergeCell ref="E19:L19"/>
    <mergeCell ref="E20:G20"/>
    <mergeCell ref="H20:J20"/>
    <mergeCell ref="K20:L20"/>
    <mergeCell ref="A18:L18"/>
    <mergeCell ref="A31:B32"/>
    <mergeCell ref="E31:F31"/>
    <mergeCell ref="H31:I31"/>
    <mergeCell ref="K31:L31"/>
    <mergeCell ref="E32:F32"/>
    <mergeCell ref="H32:I32"/>
    <mergeCell ref="K32:L32"/>
    <mergeCell ref="A39:A40"/>
    <mergeCell ref="A26:B27"/>
    <mergeCell ref="E26:F26"/>
    <mergeCell ref="H26:I26"/>
    <mergeCell ref="K26:L26"/>
    <mergeCell ref="E27:F27"/>
    <mergeCell ref="H27:I27"/>
    <mergeCell ref="K27:L27"/>
    <mergeCell ref="A24:A25"/>
    <mergeCell ref="B24:B25"/>
    <mergeCell ref="D24:D25"/>
    <mergeCell ref="E24:L24"/>
    <mergeCell ref="E25:G25"/>
    <mergeCell ref="H25:J25"/>
    <mergeCell ref="K25:L25"/>
    <mergeCell ref="A29:A30"/>
    <mergeCell ref="B29:B30"/>
    <mergeCell ref="D29:D30"/>
    <mergeCell ref="E29:L29"/>
    <mergeCell ref="E30:G30"/>
    <mergeCell ref="H30:J30"/>
    <mergeCell ref="K30:L30"/>
    <mergeCell ref="B39:B40"/>
    <mergeCell ref="D39:D40"/>
    <mergeCell ref="E39:L39"/>
    <mergeCell ref="E40:G40"/>
    <mergeCell ref="H40:J40"/>
    <mergeCell ref="K40:L40"/>
    <mergeCell ref="A34:A35"/>
    <mergeCell ref="B34:B35"/>
    <mergeCell ref="D34:D35"/>
    <mergeCell ref="E34:L34"/>
    <mergeCell ref="E35:G35"/>
    <mergeCell ref="H35:J35"/>
    <mergeCell ref="K35:L35"/>
    <mergeCell ref="A36:B37"/>
    <mergeCell ref="E36:F36"/>
    <mergeCell ref="H36:I36"/>
    <mergeCell ref="K36:L36"/>
    <mergeCell ref="E37:F37"/>
    <mergeCell ref="H37:I37"/>
    <mergeCell ref="K37:L37"/>
    <mergeCell ref="A44:A45"/>
    <mergeCell ref="B44:B45"/>
    <mergeCell ref="D44:D45"/>
    <mergeCell ref="E44:L44"/>
    <mergeCell ref="E45:G45"/>
    <mergeCell ref="H45:J45"/>
    <mergeCell ref="K45:L45"/>
    <mergeCell ref="A41:B42"/>
    <mergeCell ref="E41:F41"/>
    <mergeCell ref="H41:I41"/>
    <mergeCell ref="K41:L41"/>
    <mergeCell ref="E42:F42"/>
    <mergeCell ref="H42:I42"/>
    <mergeCell ref="K42:L42"/>
  </mergeCells>
  <phoneticPr fontId="3"/>
  <printOptions horizontalCentered="1"/>
  <pageMargins left="0.11811023622047245" right="0.11811023622047245" top="0.19685039370078741" bottom="0" header="0" footer="0"/>
  <pageSetup paperSize="9" scale="58" fitToHeight="0" orientation="portrait" r:id="rId1"/>
  <rowBreaks count="1" manualBreakCount="1">
    <brk id="33" max="11"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各回ごと!$Q$3:$Q$14</xm:f>
          </x14:formula1>
          <xm:sqref>A29:A30</xm:sqref>
        </x14:dataValidation>
        <x14:dataValidation type="list" allowBlank="1" showInputMessage="1" showErrorMessage="1">
          <x14:formula1>
            <xm:f>各回ごと!$Q$3:$Q$15</xm:f>
          </x14:formula1>
          <xm:sqref>A14:A15 A19:A20 A24:A25 A34:A35 A39:A40 A44:A45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20</vt:i4>
      </vt:variant>
    </vt:vector>
  </HeadingPairs>
  <TitlesOfParts>
    <vt:vector size="32" baseType="lpstr">
      <vt:lpstr>0515修正</vt:lpstr>
      <vt:lpstr>0722修正</vt:lpstr>
      <vt:lpstr>案１</vt:lpstr>
      <vt:lpstr>使い方</vt:lpstr>
      <vt:lpstr>各回ごと</vt:lpstr>
      <vt:lpstr>案２</vt:lpstr>
      <vt:lpstr>１学期</vt:lpstr>
      <vt:lpstr>２学期</vt:lpstr>
      <vt:lpstr>３学期</vt:lpstr>
      <vt:lpstr>国語</vt:lpstr>
      <vt:lpstr>ポートフォリオ</vt:lpstr>
      <vt:lpstr>社会190416</vt:lpstr>
      <vt:lpstr>'0515修正'!Print_Area</vt:lpstr>
      <vt:lpstr>'0722修正'!Print_Area</vt:lpstr>
      <vt:lpstr>'１学期'!Print_Area</vt:lpstr>
      <vt:lpstr>'２学期'!Print_Area</vt:lpstr>
      <vt:lpstr>'３学期'!Print_Area</vt:lpstr>
      <vt:lpstr>ポートフォリオ!Print_Area</vt:lpstr>
      <vt:lpstr>案１!Print_Area</vt:lpstr>
      <vt:lpstr>案２!Print_Area</vt:lpstr>
      <vt:lpstr>各回ごと!Print_Area</vt:lpstr>
      <vt:lpstr>使い方!Print_Area</vt:lpstr>
      <vt:lpstr>'0515修正'!Print_Titles</vt:lpstr>
      <vt:lpstr>'0722修正'!Print_Titles</vt:lpstr>
      <vt:lpstr>'１学期'!Print_Titles</vt:lpstr>
      <vt:lpstr>'２学期'!Print_Titles</vt:lpstr>
      <vt:lpstr>'３学期'!Print_Titles</vt:lpstr>
      <vt:lpstr>案１!Print_Titles</vt:lpstr>
      <vt:lpstr>案２!Print_Titles</vt:lpstr>
      <vt:lpstr>各回ごと!Print_Titles</vt:lpstr>
      <vt:lpstr>国語!Print_Titles</vt:lpstr>
      <vt:lpstr>社会190416!Print_Titles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2022-02-02T14:45:22Z</dcterms:created>
  <dcterms:modified xsi:type="dcterms:W3CDTF">2022-02-03T02:13:15Z</dcterms:modified>
</cp:coreProperties>
</file>